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95" windowWidth="20730" windowHeight="11055"/>
  </bookViews>
  <sheets>
    <sheet name="Лист1" sheetId="1" r:id="rId1"/>
  </sheets>
  <definedNames>
    <definedName name="_xlnm.Print_Titles" localSheetId="0">Лист1!$A:$C</definedName>
    <definedName name="_xlnm.Print_Area" localSheetId="0">Лист1!$A$1:$BS$52</definedName>
  </definedNames>
  <calcPr calcId="145621"/>
</workbook>
</file>

<file path=xl/calcChain.xml><?xml version="1.0" encoding="utf-8"?>
<calcChain xmlns="http://schemas.openxmlformats.org/spreadsheetml/2006/main">
  <c r="BE7" i="1" l="1"/>
  <c r="BE8" i="1"/>
  <c r="BE9" i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BE42" i="1"/>
  <c r="BE43" i="1"/>
  <c r="BE44" i="1"/>
  <c r="BE45" i="1"/>
  <c r="BE46" i="1"/>
  <c r="BE47" i="1"/>
  <c r="BE48" i="1"/>
  <c r="BE49" i="1"/>
  <c r="BE50" i="1"/>
  <c r="BE51" i="1"/>
  <c r="BC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BK28" i="1" l="1"/>
  <c r="BL28" i="1"/>
  <c r="BM28" i="1"/>
  <c r="BN28" i="1"/>
  <c r="BM31" i="1"/>
  <c r="BM11" i="1" l="1"/>
  <c r="BM7" i="1"/>
  <c r="BN8" i="1"/>
  <c r="BC6" i="1"/>
  <c r="BN6" i="1" s="1"/>
  <c r="BB6" i="1"/>
  <c r="BO9" i="1"/>
  <c r="AY52" i="1"/>
  <c r="BJ9" i="1"/>
  <c r="BK10" i="1"/>
  <c r="BO7" i="1"/>
  <c r="BS6" i="1"/>
  <c r="BE6" i="1"/>
  <c r="AX52" i="1"/>
  <c r="BK6" i="1"/>
  <c r="AY6" i="1"/>
  <c r="AR3" i="1"/>
  <c r="AU3" i="1"/>
  <c r="AX3" i="1"/>
  <c r="AR4" i="1"/>
  <c r="AS4" i="1"/>
  <c r="AT4" i="1"/>
  <c r="AU4" i="1"/>
  <c r="AV4" i="1"/>
  <c r="AW4" i="1"/>
  <c r="AR5" i="1"/>
  <c r="AS5" i="1"/>
  <c r="AT5" i="1"/>
  <c r="AU5" i="1"/>
  <c r="AV5" i="1"/>
  <c r="AW5" i="1"/>
  <c r="AX5" i="1"/>
  <c r="BA6" i="1"/>
  <c r="BD6" i="1"/>
  <c r="BL6" i="1"/>
  <c r="BM6" i="1"/>
  <c r="BA7" i="1"/>
  <c r="BD7" i="1"/>
  <c r="BK7" i="1"/>
  <c r="BL7" i="1"/>
  <c r="BS7" i="1"/>
  <c r="BJ8" i="1"/>
  <c r="BK8" i="1"/>
  <c r="BA8" i="1"/>
  <c r="BD8" i="1"/>
  <c r="BL8" i="1"/>
  <c r="BM8" i="1"/>
  <c r="BS8" i="1"/>
  <c r="BA9" i="1"/>
  <c r="BD9" i="1"/>
  <c r="BL9" i="1"/>
  <c r="BS9" i="1"/>
  <c r="BA10" i="1"/>
  <c r="BN10" i="1"/>
  <c r="BD10" i="1"/>
  <c r="BL10" i="1"/>
  <c r="BM10" i="1"/>
  <c r="BS10" i="1"/>
  <c r="BA11" i="1"/>
  <c r="BD11" i="1"/>
  <c r="BJ11" i="1"/>
  <c r="BK11" i="1"/>
  <c r="BL11" i="1"/>
  <c r="BS11" i="1"/>
  <c r="BK12" i="1"/>
  <c r="BA12" i="1"/>
  <c r="BN12" i="1"/>
  <c r="BD12" i="1"/>
  <c r="BL12" i="1"/>
  <c r="BM12" i="1"/>
  <c r="BS12" i="1"/>
  <c r="BA13" i="1"/>
  <c r="BD13" i="1"/>
  <c r="BS13" i="1"/>
  <c r="BA14" i="1"/>
  <c r="BM14" i="1"/>
  <c r="BD14" i="1"/>
  <c r="BJ14" i="1"/>
  <c r="BK14" i="1"/>
  <c r="BL14" i="1"/>
  <c r="BO14" i="1"/>
  <c r="BS14" i="1"/>
  <c r="BK15" i="1"/>
  <c r="BA15" i="1"/>
  <c r="BD15" i="1"/>
  <c r="BL15" i="1"/>
  <c r="BM15" i="1"/>
  <c r="BN15" i="1"/>
  <c r="BS15" i="1"/>
  <c r="BA16" i="1"/>
  <c r="BM16" i="1"/>
  <c r="BD16" i="1"/>
  <c r="BJ16" i="1"/>
  <c r="BK16" i="1"/>
  <c r="BL16" i="1"/>
  <c r="BO16" i="1"/>
  <c r="BS16" i="1"/>
  <c r="BA17" i="1"/>
  <c r="BD17" i="1"/>
  <c r="BS17" i="1"/>
  <c r="BK18" i="1"/>
  <c r="BA18" i="1"/>
  <c r="BN18" i="1"/>
  <c r="BD18" i="1"/>
  <c r="BL18" i="1"/>
  <c r="BM18" i="1"/>
  <c r="BS18" i="1"/>
  <c r="BA19" i="1"/>
  <c r="BM19" i="1"/>
  <c r="BD19" i="1"/>
  <c r="BJ19" i="1"/>
  <c r="BK19" i="1"/>
  <c r="BL19" i="1"/>
  <c r="BO19" i="1"/>
  <c r="BS19" i="1"/>
  <c r="BK20" i="1"/>
  <c r="BA20" i="1"/>
  <c r="BD20" i="1"/>
  <c r="BL20" i="1"/>
  <c r="BM20" i="1"/>
  <c r="BN20" i="1"/>
  <c r="BS20" i="1"/>
  <c r="BA21" i="1"/>
  <c r="BM21" i="1"/>
  <c r="BD21" i="1"/>
  <c r="BJ21" i="1"/>
  <c r="BK21" i="1"/>
  <c r="BL21" i="1"/>
  <c r="BO21" i="1"/>
  <c r="BS21" i="1"/>
  <c r="BK22" i="1"/>
  <c r="BA22" i="1"/>
  <c r="BN22" i="1"/>
  <c r="BD22" i="1"/>
  <c r="BL22" i="1"/>
  <c r="BM22" i="1"/>
  <c r="BS22" i="1"/>
  <c r="BA23" i="1"/>
  <c r="BM23" i="1"/>
  <c r="BD23" i="1"/>
  <c r="BJ23" i="1"/>
  <c r="BK23" i="1"/>
  <c r="BL23" i="1"/>
  <c r="BO23" i="1"/>
  <c r="BS23" i="1"/>
  <c r="BA24" i="1"/>
  <c r="BD24" i="1"/>
  <c r="BS24" i="1"/>
  <c r="BK25" i="1"/>
  <c r="BA25" i="1"/>
  <c r="BD25" i="1"/>
  <c r="BL25" i="1"/>
  <c r="BM25" i="1"/>
  <c r="BN25" i="1"/>
  <c r="BS25" i="1"/>
  <c r="BA26" i="1"/>
  <c r="BM26" i="1"/>
  <c r="BD26" i="1"/>
  <c r="BJ26" i="1"/>
  <c r="BK26" i="1"/>
  <c r="BL26" i="1"/>
  <c r="BO26" i="1"/>
  <c r="BS26" i="1"/>
  <c r="BK27" i="1"/>
  <c r="BA27" i="1"/>
  <c r="BN27" i="1"/>
  <c r="BD27" i="1"/>
  <c r="BL27" i="1"/>
  <c r="BM27" i="1"/>
  <c r="BS27" i="1"/>
  <c r="BA28" i="1"/>
  <c r="BD28" i="1"/>
  <c r="BS28" i="1"/>
  <c r="BA29" i="1"/>
  <c r="BM29" i="1"/>
  <c r="BD29" i="1"/>
  <c r="BJ29" i="1"/>
  <c r="BK29" i="1"/>
  <c r="BL29" i="1"/>
  <c r="BO29" i="1"/>
  <c r="BS29" i="1"/>
  <c r="BK30" i="1"/>
  <c r="BA30" i="1"/>
  <c r="BN30" i="1"/>
  <c r="BD30" i="1"/>
  <c r="BL30" i="1"/>
  <c r="BM30" i="1"/>
  <c r="BS30" i="1"/>
  <c r="BA31" i="1"/>
  <c r="BD31" i="1"/>
  <c r="BS31" i="1"/>
  <c r="BA32" i="1"/>
  <c r="BM32" i="1"/>
  <c r="BD32" i="1"/>
  <c r="BJ32" i="1"/>
  <c r="BK32" i="1"/>
  <c r="BL32" i="1"/>
  <c r="BO32" i="1"/>
  <c r="BS32" i="1"/>
  <c r="BA33" i="1"/>
  <c r="BD33" i="1"/>
  <c r="BS33" i="1"/>
  <c r="BA34" i="1"/>
  <c r="BD34" i="1"/>
  <c r="BS34" i="1"/>
  <c r="BA35" i="1"/>
  <c r="BD35" i="1"/>
  <c r="BS35" i="1"/>
  <c r="BA36" i="1"/>
  <c r="BN36" i="1"/>
  <c r="BD36" i="1"/>
  <c r="BJ36" i="1"/>
  <c r="BK36" i="1"/>
  <c r="BL36" i="1"/>
  <c r="BM36" i="1"/>
  <c r="BO36" i="1"/>
  <c r="BS36" i="1"/>
  <c r="BA37" i="1"/>
  <c r="BD37" i="1"/>
  <c r="BS37" i="1"/>
  <c r="BA38" i="1"/>
  <c r="BD38" i="1"/>
  <c r="BS38" i="1"/>
  <c r="BA39" i="1"/>
  <c r="BM39" i="1"/>
  <c r="BD39" i="1"/>
  <c r="BJ39" i="1"/>
  <c r="BK39" i="1"/>
  <c r="BL39" i="1"/>
  <c r="BO39" i="1"/>
  <c r="BS39" i="1"/>
  <c r="BA40" i="1"/>
  <c r="BD40" i="1"/>
  <c r="BS40" i="1"/>
  <c r="BA41" i="1"/>
  <c r="BD41" i="1"/>
  <c r="BS41" i="1"/>
  <c r="BA42" i="1"/>
  <c r="BD42" i="1"/>
  <c r="BS42" i="1"/>
  <c r="BA43" i="1"/>
  <c r="BN43" i="1"/>
  <c r="BD43" i="1"/>
  <c r="BJ43" i="1"/>
  <c r="BK43" i="1"/>
  <c r="BL43" i="1"/>
  <c r="BM43" i="1"/>
  <c r="BO43" i="1"/>
  <c r="BS43" i="1"/>
  <c r="BA44" i="1"/>
  <c r="BM44" i="1"/>
  <c r="BD44" i="1"/>
  <c r="BJ44" i="1"/>
  <c r="BK44" i="1"/>
  <c r="BL44" i="1"/>
  <c r="BO44" i="1"/>
  <c r="BS44" i="1"/>
  <c r="BA45" i="1"/>
  <c r="BD45" i="1"/>
  <c r="BJ45" i="1"/>
  <c r="BK45" i="1"/>
  <c r="BL45" i="1"/>
  <c r="BM45" i="1"/>
  <c r="BN45" i="1"/>
  <c r="BO45" i="1"/>
  <c r="BS45" i="1"/>
  <c r="BA46" i="1"/>
  <c r="BD46" i="1"/>
  <c r="BS46" i="1"/>
  <c r="BJ47" i="1"/>
  <c r="BA47" i="1"/>
  <c r="BM47" i="1"/>
  <c r="BD47" i="1"/>
  <c r="BK47" i="1"/>
  <c r="BL47" i="1"/>
  <c r="BO47" i="1"/>
  <c r="BS47" i="1"/>
  <c r="BA48" i="1"/>
  <c r="BA52" i="1" s="1"/>
  <c r="BD48" i="1"/>
  <c r="BJ48" i="1"/>
  <c r="BK48" i="1"/>
  <c r="BL48" i="1"/>
  <c r="BM48" i="1"/>
  <c r="BN48" i="1"/>
  <c r="BO48" i="1"/>
  <c r="BS48" i="1"/>
  <c r="BA49" i="1"/>
  <c r="BD49" i="1"/>
  <c r="BS49" i="1"/>
  <c r="BA50" i="1"/>
  <c r="BM50" i="1"/>
  <c r="BD50" i="1"/>
  <c r="BJ50" i="1"/>
  <c r="BK50" i="1"/>
  <c r="BL50" i="1"/>
  <c r="BO50" i="1"/>
  <c r="BS50" i="1"/>
  <c r="BA51" i="1"/>
  <c r="BD51" i="1"/>
  <c r="BJ51" i="1"/>
  <c r="BK51" i="1"/>
  <c r="BL51" i="1"/>
  <c r="BM51" i="1"/>
  <c r="BN51" i="1"/>
  <c r="BO51" i="1"/>
  <c r="BS51" i="1"/>
  <c r="BD52" i="1"/>
  <c r="BF52" i="1"/>
  <c r="BG52" i="1"/>
  <c r="BH52" i="1"/>
  <c r="BI52" i="1"/>
  <c r="BP52" i="1"/>
  <c r="BQ52" i="1"/>
  <c r="BR52" i="1"/>
  <c r="BO11" i="1" l="1"/>
  <c r="BC52" i="1"/>
  <c r="BM52" i="1" s="1"/>
  <c r="BB52" i="1"/>
  <c r="BM9" i="1"/>
  <c r="BK9" i="1"/>
  <c r="BJ7" i="1"/>
  <c r="BS52" i="1"/>
  <c r="BE52" i="1"/>
  <c r="AZ52" i="1"/>
  <c r="BK52" i="1" s="1"/>
  <c r="BL52" i="1"/>
  <c r="BJ30" i="1"/>
  <c r="BJ27" i="1"/>
  <c r="BJ25" i="1"/>
  <c r="BJ22" i="1"/>
  <c r="BJ20" i="1"/>
  <c r="BJ18" i="1"/>
  <c r="BJ15" i="1"/>
  <c r="BJ12" i="1"/>
  <c r="BJ10" i="1"/>
  <c r="BJ6" i="1"/>
  <c r="BN50" i="1"/>
  <c r="BN47" i="1"/>
  <c r="BN44" i="1"/>
  <c r="BN39" i="1"/>
  <c r="BN32" i="1"/>
  <c r="BN29" i="1"/>
  <c r="BN26" i="1"/>
  <c r="BN23" i="1"/>
  <c r="BN21" i="1"/>
  <c r="BN19" i="1"/>
  <c r="BN16" i="1"/>
  <c r="BN14" i="1"/>
  <c r="BN11" i="1"/>
  <c r="BN9" i="1"/>
  <c r="BN7" i="1"/>
  <c r="BO30" i="1"/>
  <c r="BO27" i="1"/>
  <c r="BO25" i="1"/>
  <c r="BO22" i="1"/>
  <c r="BO20" i="1"/>
  <c r="BO18" i="1"/>
  <c r="BO15" i="1"/>
  <c r="BO12" i="1"/>
  <c r="BO10" i="1"/>
  <c r="BO8" i="1"/>
  <c r="BO6" i="1"/>
  <c r="AQ52" i="1"/>
  <c r="BN52" i="1" l="1"/>
  <c r="BO52" i="1"/>
  <c r="BJ52" i="1"/>
  <c r="AJ52" i="1"/>
  <c r="Z52" i="1" l="1"/>
  <c r="AA52" i="1"/>
  <c r="AB52" i="1"/>
  <c r="Y52" i="1"/>
  <c r="AC52" i="1" l="1"/>
  <c r="U52" i="1" l="1"/>
  <c r="X52" i="1" l="1"/>
  <c r="W52" i="1"/>
  <c r="V52" i="1"/>
  <c r="T52" i="1"/>
  <c r="S52" i="1" l="1"/>
  <c r="P52" i="1" l="1"/>
  <c r="Q52" i="1"/>
  <c r="R52" i="1"/>
  <c r="O52" i="1"/>
  <c r="J52" i="1" l="1"/>
  <c r="E52" i="1" l="1"/>
  <c r="F52" i="1"/>
  <c r="G52" i="1"/>
  <c r="H52" i="1"/>
  <c r="I52" i="1"/>
  <c r="D52" i="1"/>
  <c r="K52" i="1" l="1"/>
  <c r="L52" i="1"/>
  <c r="M52" i="1"/>
  <c r="N52" i="1" l="1"/>
  <c r="C52" i="1" l="1"/>
</calcChain>
</file>

<file path=xl/sharedStrings.xml><?xml version="1.0" encoding="utf-8"?>
<sst xmlns="http://schemas.openxmlformats.org/spreadsheetml/2006/main" count="158" uniqueCount="86">
  <si>
    <t>№ п/п</t>
  </si>
  <si>
    <t>Организация</t>
  </si>
  <si>
    <t>Размер лимита средств, направляемых на выдачу (приобретение) кредитов (займов)               (млн. рублей)</t>
  </si>
  <si>
    <t>Размер субсидии    (руб.)</t>
  </si>
  <si>
    <t>ПАО Сбербанк</t>
  </si>
  <si>
    <t>ВТБ (ПАО)</t>
  </si>
  <si>
    <t>АКБ «Абсолют Банк»</t>
  </si>
  <si>
    <t>Банк ГПБ (АО)</t>
  </si>
  <si>
    <t>АО «Россельхозбанк»</t>
  </si>
  <si>
    <t>ПАО «Промсвязьбанк»</t>
  </si>
  <si>
    <t>ПАО Банк «ФК Открытие»</t>
  </si>
  <si>
    <t>ПАО «МОСКОВСКИЙ КРЕДИТНЫЙ БАНК»</t>
  </si>
  <si>
    <t>АО «Райффайзенбанк»</t>
  </si>
  <si>
    <t>Банк «Возрождение» (ПАО)</t>
  </si>
  <si>
    <t>АО «АБ «РОССИЯ»</t>
  </si>
  <si>
    <t>ПАО «Совкомбанк»</t>
  </si>
  <si>
    <t>ТКБ БАНК ПАО</t>
  </si>
  <si>
    <t>ПАО «АК БАРС» БАНК</t>
  </si>
  <si>
    <t>АКБ «Инвестторгбанк» (ПАО)</t>
  </si>
  <si>
    <t>ПАО «Запсибкомбанк»</t>
  </si>
  <si>
    <t>ПАО «БАНК УРАЛСИБ»</t>
  </si>
  <si>
    <t>ПАО «Центр-инвест»</t>
  </si>
  <si>
    <t>АО ЮниКредит Банк</t>
  </si>
  <si>
    <t>АО «КОШЕЛЕВ-БАНК»</t>
  </si>
  <si>
    <t>ПАО АКБ «Металлинвестбанк»</t>
  </si>
  <si>
    <t>Банк «Снежинский» АО</t>
  </si>
  <si>
    <t>КБ «Кубань Кредит» ООО</t>
  </si>
  <si>
    <t>Прио-Внешторгбанк (ПАО)</t>
  </si>
  <si>
    <t>РНКБ Банк (ПАО)</t>
  </si>
  <si>
    <t>АО «СМП Банк»</t>
  </si>
  <si>
    <t>АКБ «Актив Банк» (ПАО)</t>
  </si>
  <si>
    <t>АО «ТАТСОЦБАНК»</t>
  </si>
  <si>
    <t>ОИКБ «Русь» (ООО)</t>
  </si>
  <si>
    <t>ПАО Банк ЗЕНИТ</t>
  </si>
  <si>
    <t>ООО Банк «Аверс»</t>
  </si>
  <si>
    <t>ПАО «Курскпромбанк»</t>
  </si>
  <si>
    <t>ПАО «Банк «Санкт-Петербург»</t>
  </si>
  <si>
    <t>ПАО «НИКО-БАНК»</t>
  </si>
  <si>
    <t>ПАО «Дальневосточный банк»</t>
  </si>
  <si>
    <t>АО «СНГБ»</t>
  </si>
  <si>
    <t>ПАО АКБ «Урал ФД»</t>
  </si>
  <si>
    <t>ПАО «БАНК СГБ»</t>
  </si>
  <si>
    <t>ПАО «БИНБАНК»</t>
  </si>
  <si>
    <t>ПАО «МИнБанк»</t>
  </si>
  <si>
    <t>АКБ «Энергобанк» (ПАО)</t>
  </si>
  <si>
    <t>Банк Кузнецкий</t>
  </si>
  <si>
    <t>АО «ВБРР»</t>
  </si>
  <si>
    <t>Итого</t>
  </si>
  <si>
    <t>Площадь (кв.м.)</t>
  </si>
  <si>
    <t>Средняя площадь помещения (кв.м.)</t>
  </si>
  <si>
    <t>Средняя стоимость одного жилого помещения (млн. рублей)</t>
  </si>
  <si>
    <t>Размер собственных средств заемщика (млн. рублей)</t>
  </si>
  <si>
    <t>Средняя сумма выданных кредитов    (млн. рублей)</t>
  </si>
  <si>
    <t>Доля заемных средств (процентов от стоимости жилого помещения по договору)</t>
  </si>
  <si>
    <t>Общая</t>
  </si>
  <si>
    <t>Общее</t>
  </si>
  <si>
    <t>Без рефинанс. кредитов</t>
  </si>
  <si>
    <t>Расчеты без учета рефинасированных кредитов</t>
  </si>
  <si>
    <t>2-ой ребенок</t>
  </si>
  <si>
    <t>3-ий ребенок</t>
  </si>
  <si>
    <t>Общее число детей</t>
  </si>
  <si>
    <t>Количество  рожденных детей</t>
  </si>
  <si>
    <t xml:space="preserve">Информация о выданных (приобретенных) жилищных (ипотечных) кредитах (займах) гражданам Российской Федерации имеющим детей и размере субсидии, предоставленной на возмещение недополученных доходов </t>
  </si>
  <si>
    <t>АО «ДОМ.РФ»</t>
  </si>
  <si>
    <t>-</t>
  </si>
  <si>
    <t>Количество выданных кредитов (расчетно)                     (шт.)</t>
  </si>
  <si>
    <t>Сумма выданных кредитов (расчетно)      (млн. рублей)</t>
  </si>
  <si>
    <t>Последующие дети</t>
  </si>
  <si>
    <t>АО «Банк ДОМ.РФ»</t>
  </si>
  <si>
    <t>Размер субсидия за ферваль - ноябрь 2018 г. (руб.)</t>
  </si>
  <si>
    <t>Итоговая информация за 2018 год</t>
  </si>
  <si>
    <t>* субсидия за декабрь 2018 года распределена в январе 2019 года</t>
  </si>
  <si>
    <t>Стоимость жилого помещения по договору                   (млн. рублей)</t>
  </si>
  <si>
    <t>Размер субсидии распределенной в 2019 году   (руб.)</t>
  </si>
  <si>
    <t>Январь 2019 года</t>
  </si>
  <si>
    <r>
      <t>Размер субсидии за декабрь 2018 г. (руб.)</t>
    </r>
    <r>
      <rPr>
        <sz val="12"/>
        <color rgb="FFFF0000"/>
        <rFont val="Times New Roman"/>
        <family val="1"/>
        <charset val="204"/>
      </rPr>
      <t>*</t>
    </r>
  </si>
  <si>
    <t>Февраль 2019 года</t>
  </si>
  <si>
    <t>Март 2019 года</t>
  </si>
  <si>
    <t>Апрель 2019 года</t>
  </si>
  <si>
    <t>Май 2019 года</t>
  </si>
  <si>
    <t>Июнь 2019 года</t>
  </si>
  <si>
    <t>ПАО РОСБАНК</t>
  </si>
  <si>
    <t>ДФО</t>
  </si>
  <si>
    <t>Средняя стоимость                  1 кв.м. (тыс. рублей)</t>
  </si>
  <si>
    <t xml:space="preserve">Июль 2019 г. </t>
  </si>
  <si>
    <t xml:space="preserve">Итого за февраль 2018 года по июль 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</si>
</sst>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00%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5" borderId="0" applyNumberFormat="0" applyBorder="0" applyAlignment="0" applyProtection="0"/>
  </cellStyleXfs>
  <cellXfs count="248">
    <xf numFmtId="0" fontId="0" fillId="0" borderId="0" xfId="0"/>
    <xf numFmtId="0" fontId="0" fillId="0" borderId="0" xfId="0" applyFont="1"/>
    <xf numFmtId="0" fontId="0" fillId="2" borderId="0" xfId="0" applyFill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5" fontId="3" fillId="2" borderId="27" xfId="0" applyNumberFormat="1" applyFont="1" applyFill="1" applyBorder="1" applyAlignment="1">
      <alignment horizontal="right" vertical="center"/>
    </xf>
    <xf numFmtId="0" fontId="3" fillId="2" borderId="25" xfId="0" applyFont="1" applyFill="1" applyBorder="1"/>
    <xf numFmtId="0" fontId="3" fillId="2" borderId="26" xfId="0" applyFont="1" applyFill="1" applyBorder="1" applyAlignment="1">
      <alignment horizontal="left" vertical="center"/>
    </xf>
    <xf numFmtId="3" fontId="3" fillId="2" borderId="27" xfId="0" applyNumberFormat="1" applyFont="1" applyFill="1" applyBorder="1" applyAlignment="1">
      <alignment horizontal="right" vertical="center"/>
    </xf>
    <xf numFmtId="0" fontId="1" fillId="2" borderId="0" xfId="0" applyFont="1" applyFill="1"/>
    <xf numFmtId="4" fontId="0" fillId="0" borderId="0" xfId="0" applyNumberFormat="1"/>
    <xf numFmtId="165" fontId="0" fillId="0" borderId="0" xfId="0" applyNumberFormat="1"/>
    <xf numFmtId="0" fontId="5" fillId="2" borderId="12" xfId="0" applyFont="1" applyFill="1" applyBorder="1" applyAlignment="1">
      <alignment horizontal="center" vertical="center" wrapText="1"/>
    </xf>
    <xf numFmtId="0" fontId="0" fillId="0" borderId="0" xfId="0" applyFill="1"/>
    <xf numFmtId="4" fontId="0" fillId="0" borderId="0" xfId="0" applyNumberFormat="1" applyFill="1"/>
    <xf numFmtId="3" fontId="0" fillId="0" borderId="0" xfId="0" applyNumberFormat="1"/>
    <xf numFmtId="0" fontId="0" fillId="0" borderId="0" xfId="0" applyAlignment="1">
      <alignment horizontal="center" vertical="center"/>
    </xf>
    <xf numFmtId="165" fontId="0" fillId="2" borderId="0" xfId="0" applyNumberFormat="1" applyFill="1"/>
    <xf numFmtId="10" fontId="0" fillId="0" borderId="0" xfId="0" applyNumberFormat="1"/>
    <xf numFmtId="166" fontId="0" fillId="0" borderId="0" xfId="0" applyNumberFormat="1"/>
    <xf numFmtId="0" fontId="5" fillId="2" borderId="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3" fontId="3" fillId="2" borderId="26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3" fontId="3" fillId="2" borderId="25" xfId="0" applyNumberFormat="1" applyFont="1" applyFill="1" applyBorder="1" applyAlignment="1">
      <alignment horizontal="right" vertical="center"/>
    </xf>
    <xf numFmtId="4" fontId="3" fillId="2" borderId="26" xfId="0" applyNumberFormat="1" applyFont="1" applyFill="1" applyBorder="1" applyAlignment="1">
      <alignment horizontal="right" vertical="center"/>
    </xf>
    <xf numFmtId="4" fontId="3" fillId="2" borderId="34" xfId="0" applyNumberFormat="1" applyFont="1" applyFill="1" applyBorder="1" applyAlignment="1">
      <alignment horizontal="right" vertical="center"/>
    </xf>
    <xf numFmtId="4" fontId="3" fillId="2" borderId="32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4" fontId="3" fillId="2" borderId="25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right" vertical="center"/>
    </xf>
    <xf numFmtId="4" fontId="3" fillId="2" borderId="47" xfId="0" applyNumberFormat="1" applyFont="1" applyFill="1" applyBorder="1" applyAlignment="1">
      <alignment horizontal="right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4" fontId="3" fillId="2" borderId="3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4" fontId="3" fillId="2" borderId="49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165" fontId="4" fillId="0" borderId="11" xfId="0" applyNumberFormat="1" applyFont="1" applyFill="1" applyBorder="1" applyAlignment="1">
      <alignment horizontal="right" vertical="center" wrapText="1"/>
    </xf>
    <xf numFmtId="4" fontId="4" fillId="0" borderId="28" xfId="0" applyNumberFormat="1" applyFont="1" applyFill="1" applyBorder="1" applyAlignment="1">
      <alignment horizontal="right" vertical="center" wrapText="1"/>
    </xf>
    <xf numFmtId="4" fontId="4" fillId="0" borderId="43" xfId="0" applyNumberFormat="1" applyFont="1" applyFill="1" applyBorder="1" applyAlignment="1">
      <alignment horizontal="right" vertical="center" wrapText="1"/>
    </xf>
    <xf numFmtId="3" fontId="4" fillId="0" borderId="33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165" fontId="4" fillId="0" borderId="11" xfId="0" applyNumberFormat="1" applyFont="1" applyFill="1" applyBorder="1" applyAlignment="1">
      <alignment horizontal="right" vertical="center"/>
    </xf>
    <xf numFmtId="4" fontId="4" fillId="0" borderId="28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vertical="center"/>
    </xf>
    <xf numFmtId="165" fontId="4" fillId="0" borderId="5" xfId="0" applyNumberFormat="1" applyFont="1" applyFill="1" applyBorder="1" applyAlignment="1">
      <alignment horizontal="right" vertical="center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21" xfId="0" applyNumberFormat="1" applyFont="1" applyFill="1" applyBorder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4" fontId="5" fillId="0" borderId="5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165" fontId="4" fillId="0" borderId="2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" fontId="4" fillId="0" borderId="44" xfId="0" applyNumberFormat="1" applyFont="1" applyFill="1" applyBorder="1" applyAlignment="1">
      <alignment horizontal="right" vertical="center" wrapText="1"/>
    </xf>
    <xf numFmtId="3" fontId="4" fillId="0" borderId="4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165" fontId="4" fillId="0" borderId="2" xfId="0" applyNumberFormat="1" applyFont="1" applyFill="1" applyBorder="1" applyAlignment="1">
      <alignment horizontal="right" vertical="center"/>
    </xf>
    <xf numFmtId="4" fontId="4" fillId="0" borderId="3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/>
    <xf numFmtId="3" fontId="5" fillId="0" borderId="4" xfId="0" applyNumberFormat="1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165" fontId="5" fillId="0" borderId="2" xfId="0" applyNumberFormat="1" applyFont="1" applyFill="1" applyBorder="1" applyAlignment="1">
      <alignment horizontal="right" vertical="center" wrapText="1"/>
    </xf>
    <xf numFmtId="4" fontId="5" fillId="0" borderId="3" xfId="0" applyNumberFormat="1" applyFont="1" applyFill="1" applyBorder="1" applyAlignment="1">
      <alignment horizontal="right" vertical="center" wrapText="1"/>
    </xf>
    <xf numFmtId="3" fontId="5" fillId="0" borderId="12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165" fontId="9" fillId="0" borderId="2" xfId="0" applyNumberFormat="1" applyFont="1" applyFill="1" applyBorder="1" applyAlignment="1">
      <alignment horizontal="right" vertic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/>
    <xf numFmtId="4" fontId="0" fillId="0" borderId="0" xfId="0" applyNumberFormat="1" applyFill="1" applyBorder="1"/>
    <xf numFmtId="3" fontId="0" fillId="0" borderId="0" xfId="0" applyNumberFormat="1" applyFill="1" applyBorder="1"/>
    <xf numFmtId="0" fontId="0" fillId="0" borderId="0" xfId="0" applyFont="1" applyFill="1" applyBorder="1"/>
    <xf numFmtId="0" fontId="1" fillId="2" borderId="0" xfId="0" applyFont="1" applyFill="1" applyBorder="1"/>
    <xf numFmtId="3" fontId="1" fillId="2" borderId="0" xfId="0" applyNumberFormat="1" applyFont="1" applyFill="1" applyBorder="1"/>
    <xf numFmtId="3" fontId="0" fillId="0" borderId="0" xfId="0" applyNumberFormat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2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3" fontId="3" fillId="2" borderId="15" xfId="0" applyNumberFormat="1" applyFont="1" applyFill="1" applyBorder="1" applyAlignment="1">
      <alignment horizontal="right" vertical="center"/>
    </xf>
    <xf numFmtId="3" fontId="3" fillId="2" borderId="16" xfId="0" applyNumberFormat="1" applyFont="1" applyFill="1" applyBorder="1" applyAlignment="1">
      <alignment horizontal="right" vertical="center"/>
    </xf>
    <xf numFmtId="4" fontId="3" fillId="2" borderId="16" xfId="0" applyNumberFormat="1" applyFont="1" applyFill="1" applyBorder="1" applyAlignment="1">
      <alignment horizontal="right" vertical="center"/>
    </xf>
    <xf numFmtId="165" fontId="3" fillId="2" borderId="16" xfId="0" applyNumberFormat="1" applyFont="1" applyFill="1" applyBorder="1" applyAlignment="1">
      <alignment horizontal="right" vertical="center"/>
    </xf>
    <xf numFmtId="3" fontId="3" fillId="2" borderId="17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/>
    <xf numFmtId="0" fontId="11" fillId="5" borderId="16" xfId="1" applyBorder="1" applyAlignment="1">
      <alignment horizontal="center" vertical="center"/>
    </xf>
    <xf numFmtId="0" fontId="11" fillId="5" borderId="17" xfId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1" fillId="5" borderId="55" xfId="1" applyBorder="1" applyAlignment="1">
      <alignment horizontal="center" vertical="center"/>
    </xf>
    <xf numFmtId="3" fontId="4" fillId="0" borderId="56" xfId="0" applyNumberFormat="1" applyFont="1" applyFill="1" applyBorder="1" applyAlignment="1">
      <alignment horizontal="right" vertical="center"/>
    </xf>
    <xf numFmtId="3" fontId="3" fillId="2" borderId="55" xfId="0" applyNumberFormat="1" applyFont="1" applyFill="1" applyBorder="1" applyAlignment="1">
      <alignment horizontal="right" vertical="center"/>
    </xf>
    <xf numFmtId="4" fontId="4" fillId="0" borderId="14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 wrapText="1"/>
    </xf>
    <xf numFmtId="4" fontId="3" fillId="2" borderId="17" xfId="0" applyNumberFormat="1" applyFont="1" applyFill="1" applyBorder="1" applyAlignment="1">
      <alignment horizontal="right" vertical="center"/>
    </xf>
    <xf numFmtId="4" fontId="4" fillId="0" borderId="13" xfId="0" applyNumberFormat="1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right" vertical="center"/>
    </xf>
    <xf numFmtId="0" fontId="4" fillId="0" borderId="5" xfId="0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>
      <alignment horizontal="right" vertical="center"/>
    </xf>
    <xf numFmtId="0" fontId="4" fillId="0" borderId="2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right" vertical="center" wrapText="1"/>
    </xf>
    <xf numFmtId="0" fontId="5" fillId="0" borderId="2" xfId="0" applyNumberFormat="1" applyFont="1" applyFill="1" applyBorder="1" applyAlignment="1">
      <alignment horizontal="right" vertical="center" wrapText="1"/>
    </xf>
    <xf numFmtId="0" fontId="3" fillId="2" borderId="15" xfId="0" applyNumberFormat="1" applyFont="1" applyFill="1" applyBorder="1" applyAlignment="1">
      <alignment horizontal="right" vertical="center"/>
    </xf>
    <xf numFmtId="0" fontId="3" fillId="2" borderId="16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4" fontId="5" fillId="0" borderId="44" xfId="0" applyNumberFormat="1" applyFont="1" applyFill="1" applyBorder="1" applyAlignment="1">
      <alignment horizontal="right" vertical="center" wrapText="1"/>
    </xf>
    <xf numFmtId="3" fontId="5" fillId="0" borderId="4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165" fontId="5" fillId="0" borderId="2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4" fontId="5" fillId="0" borderId="12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right" vertical="center"/>
    </xf>
    <xf numFmtId="0" fontId="5" fillId="0" borderId="2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/>
    <xf numFmtId="0" fontId="12" fillId="0" borderId="0" xfId="0" applyFont="1" applyFill="1"/>
    <xf numFmtId="0" fontId="4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4" fontId="4" fillId="0" borderId="7" xfId="0" applyNumberFormat="1" applyFont="1" applyFill="1" applyBorder="1" applyAlignment="1">
      <alignment horizontal="right" vertical="center" wrapText="1"/>
    </xf>
    <xf numFmtId="4" fontId="4" fillId="0" borderId="45" xfId="0" applyNumberFormat="1" applyFont="1" applyFill="1" applyBorder="1" applyAlignment="1">
      <alignment horizontal="right" vertical="center" wrapText="1"/>
    </xf>
    <xf numFmtId="3" fontId="4" fillId="0" borderId="8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3" fontId="4" fillId="0" borderId="24" xfId="0" applyNumberFormat="1" applyFont="1" applyFill="1" applyBorder="1" applyAlignment="1">
      <alignment horizontal="right" vertical="center"/>
    </xf>
    <xf numFmtId="4" fontId="4" fillId="0" borderId="24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right" vertical="center"/>
    </xf>
    <xf numFmtId="4" fontId="4" fillId="0" borderId="16" xfId="0" applyNumberFormat="1" applyFont="1" applyFill="1" applyBorder="1" applyAlignment="1">
      <alignment horizontal="right" vertical="center"/>
    </xf>
    <xf numFmtId="4" fontId="4" fillId="0" borderId="22" xfId="0" applyNumberFormat="1" applyFont="1" applyFill="1" applyBorder="1" applyAlignment="1">
      <alignment horizontal="right" vertical="center"/>
    </xf>
    <xf numFmtId="0" fontId="2" fillId="5" borderId="11" xfId="1" applyFont="1" applyBorder="1" applyAlignment="1">
      <alignment horizontal="center" vertical="center" wrapText="1"/>
    </xf>
    <xf numFmtId="164" fontId="2" fillId="5" borderId="11" xfId="1" applyNumberFormat="1" applyFont="1" applyBorder="1" applyAlignment="1">
      <alignment horizontal="center" vertical="center" wrapText="1"/>
    </xf>
    <xf numFmtId="0" fontId="2" fillId="5" borderId="4" xfId="1" applyFont="1" applyBorder="1" applyAlignment="1">
      <alignment horizontal="center" vertical="center" wrapText="1"/>
    </xf>
    <xf numFmtId="0" fontId="2" fillId="5" borderId="2" xfId="1" applyFont="1" applyBorder="1" applyAlignment="1">
      <alignment horizontal="center" vertical="center" wrapText="1"/>
    </xf>
    <xf numFmtId="0" fontId="2" fillId="5" borderId="14" xfId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5" fillId="3" borderId="36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2" fillId="5" borderId="28" xfId="1" applyNumberFormat="1" applyFont="1" applyBorder="1" applyAlignment="1">
      <alignment horizontal="center" vertical="center" wrapText="1"/>
    </xf>
    <xf numFmtId="164" fontId="2" fillId="5" borderId="29" xfId="1" applyNumberFormat="1" applyFont="1" applyBorder="1" applyAlignment="1">
      <alignment horizontal="center" vertical="center" wrapText="1"/>
    </xf>
    <xf numFmtId="164" fontId="2" fillId="5" borderId="54" xfId="1" applyNumberFormat="1" applyFont="1" applyBorder="1" applyAlignment="1">
      <alignment horizontal="center" vertical="center" wrapText="1"/>
    </xf>
    <xf numFmtId="0" fontId="2" fillId="5" borderId="52" xfId="1" applyFont="1" applyBorder="1" applyAlignment="1">
      <alignment horizontal="center" vertical="center" wrapText="1"/>
    </xf>
    <xf numFmtId="0" fontId="2" fillId="5" borderId="53" xfId="1" applyFont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2" fillId="5" borderId="28" xfId="1" applyFont="1" applyBorder="1" applyAlignment="1">
      <alignment horizontal="center" vertical="center" wrapText="1"/>
    </xf>
    <xf numFmtId="0" fontId="2" fillId="5" borderId="33" xfId="1" applyFont="1" applyBorder="1" applyAlignment="1">
      <alignment horizontal="center" vertical="center" wrapText="1"/>
    </xf>
    <xf numFmtId="164" fontId="5" fillId="0" borderId="51" xfId="0" applyNumberFormat="1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5" borderId="29" xfId="1" applyFont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2" fillId="5" borderId="3" xfId="1" applyFont="1" applyBorder="1" applyAlignment="1">
      <alignment horizontal="center" vertical="center" wrapText="1"/>
    </xf>
    <xf numFmtId="0" fontId="2" fillId="5" borderId="50" xfId="1" applyFont="1" applyBorder="1" applyAlignment="1">
      <alignment horizontal="center" vertical="center" wrapText="1"/>
    </xf>
    <xf numFmtId="0" fontId="2" fillId="5" borderId="4" xfId="1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2" fillId="5" borderId="19" xfId="1" applyFont="1" applyBorder="1" applyAlignment="1">
      <alignment horizontal="center" vertical="center" wrapText="1"/>
    </xf>
    <xf numFmtId="0" fontId="2" fillId="5" borderId="5" xfId="1" applyFont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</cellXfs>
  <cellStyles count="2">
    <cellStyle name="20% - Акцент1" xfId="1" builtinId="30"/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197"/>
  <sheetViews>
    <sheetView tabSelected="1" zoomScale="90" zoomScaleNormal="90" zoomScaleSheetLayoutView="70" workbookViewId="0">
      <pane xSplit="3" ySplit="5" topLeftCell="AQ6" activePane="bottomRight" state="frozen"/>
      <selection pane="topRight" activeCell="D1" sqref="D1"/>
      <selection pane="bottomLeft" activeCell="A6" sqref="A6"/>
      <selection pane="bottomRight" activeCell="BI13" sqref="BI13"/>
    </sheetView>
  </sheetViews>
  <sheetFormatPr defaultRowHeight="15" x14ac:dyDescent="0.25"/>
  <cols>
    <col min="1" max="1" width="5.140625" customWidth="1"/>
    <col min="2" max="2" width="41.28515625" customWidth="1"/>
    <col min="3" max="3" width="18.5703125" customWidth="1"/>
    <col min="4" max="4" width="10" customWidth="1"/>
    <col min="5" max="5" width="11.7109375" customWidth="1"/>
    <col min="6" max="6" width="10.85546875" customWidth="1"/>
    <col min="7" max="7" width="12.28515625" customWidth="1"/>
    <col min="8" max="8" width="16.7109375" customWidth="1"/>
    <col min="9" max="9" width="16.85546875" customWidth="1"/>
    <col min="10" max="10" width="10.5703125" style="15" customWidth="1"/>
    <col min="11" max="11" width="11.85546875" style="15" customWidth="1"/>
    <col min="12" max="12" width="9.7109375" style="15" customWidth="1"/>
    <col min="13" max="13" width="11.5703125" style="15" customWidth="1"/>
    <col min="14" max="14" width="16.85546875" style="15" customWidth="1"/>
    <col min="15" max="15" width="11" style="15" customWidth="1"/>
    <col min="16" max="16" width="12.42578125" style="15" customWidth="1"/>
    <col min="17" max="17" width="10.7109375" style="15" customWidth="1"/>
    <col min="18" max="18" width="12.28515625" style="15" customWidth="1"/>
    <col min="19" max="19" width="17" style="15" customWidth="1"/>
    <col min="20" max="20" width="12.85546875" style="15" customWidth="1"/>
    <col min="21" max="21" width="17" style="15" customWidth="1"/>
    <col min="22" max="22" width="14.140625" style="15" customWidth="1"/>
    <col min="23" max="24" width="17" style="15" customWidth="1"/>
    <col min="25" max="25" width="14" style="15" customWidth="1"/>
    <col min="26" max="26" width="13.85546875" style="15" customWidth="1"/>
    <col min="27" max="27" width="13.7109375" style="15" customWidth="1"/>
    <col min="28" max="28" width="14" style="15" customWidth="1"/>
    <col min="29" max="29" width="17" style="15" customWidth="1"/>
    <col min="30" max="30" width="12.28515625" style="15" customWidth="1"/>
    <col min="31" max="31" width="13.42578125" style="15" customWidth="1"/>
    <col min="32" max="32" width="13.42578125" style="15" hidden="1" customWidth="1"/>
    <col min="33" max="33" width="12.28515625" style="15" customWidth="1"/>
    <col min="34" max="34" width="13.140625" style="15" customWidth="1"/>
    <col min="35" max="35" width="13.140625" style="15" hidden="1" customWidth="1"/>
    <col min="36" max="36" width="17.85546875" style="15" customWidth="1"/>
    <col min="37" max="37" width="12.7109375" style="15" customWidth="1"/>
    <col min="38" max="38" width="12.140625" style="15" customWidth="1"/>
    <col min="39" max="39" width="12.28515625" style="15" hidden="1" customWidth="1"/>
    <col min="40" max="40" width="12.5703125" style="15" customWidth="1"/>
    <col min="41" max="41" width="12" style="15" customWidth="1"/>
    <col min="42" max="42" width="12.5703125" style="15" hidden="1" customWidth="1"/>
    <col min="43" max="43" width="22.28515625" style="15" customWidth="1"/>
    <col min="44" max="44" width="14.7109375" style="15" customWidth="1"/>
    <col min="45" max="45" width="16.140625" style="15" customWidth="1"/>
    <col min="46" max="46" width="22.28515625" style="15" hidden="1" customWidth="1"/>
    <col min="47" max="47" width="14.85546875" style="15" customWidth="1"/>
    <col min="48" max="48" width="14.42578125" style="15" customWidth="1"/>
    <col min="49" max="49" width="22.28515625" style="15" hidden="1" customWidth="1"/>
    <col min="50" max="50" width="19.28515625" style="15" customWidth="1"/>
    <col min="51" max="51" width="10" customWidth="1"/>
    <col min="52" max="52" width="12.42578125" customWidth="1"/>
    <col min="53" max="53" width="12.42578125" hidden="1" customWidth="1"/>
    <col min="54" max="54" width="11" customWidth="1"/>
    <col min="55" max="55" width="12.85546875" customWidth="1"/>
    <col min="56" max="56" width="12.85546875" hidden="1" customWidth="1"/>
    <col min="57" max="57" width="17.7109375" customWidth="1"/>
    <col min="58" max="58" width="14" customWidth="1"/>
    <col min="59" max="59" width="14.42578125" customWidth="1"/>
    <col min="60" max="60" width="11.42578125" customWidth="1"/>
    <col min="61" max="61" width="11.85546875" customWidth="1"/>
    <col min="62" max="62" width="12.7109375" customWidth="1"/>
    <col min="63" max="63" width="14.85546875" customWidth="1"/>
    <col min="64" max="64" width="15.140625" customWidth="1"/>
    <col min="65" max="65" width="13.7109375" style="2" customWidth="1"/>
    <col min="66" max="66" width="16.140625" style="2" customWidth="1"/>
    <col min="67" max="67" width="11.85546875" customWidth="1"/>
    <col min="68" max="69" width="11" customWidth="1"/>
    <col min="70" max="70" width="11.42578125" customWidth="1"/>
    <col min="71" max="71" width="10.7109375" customWidth="1"/>
    <col min="72" max="83" width="11.28515625" style="110" customWidth="1"/>
    <col min="84" max="84" width="12.85546875" style="110" customWidth="1"/>
    <col min="85" max="85" width="9.140625" style="110"/>
    <col min="86" max="86" width="16.42578125" style="110" customWidth="1"/>
    <col min="87" max="87" width="13.85546875" style="103" customWidth="1"/>
    <col min="88" max="89" width="16.42578125" style="103" customWidth="1"/>
    <col min="90" max="90" width="14" style="103" customWidth="1"/>
    <col min="91" max="91" width="13.140625" style="103" customWidth="1"/>
    <col min="92" max="92" width="8.140625" style="103" customWidth="1"/>
    <col min="93" max="93" width="17.7109375" style="103" customWidth="1"/>
    <col min="94" max="94" width="14" style="103" customWidth="1"/>
    <col min="95" max="146" width="9.140625" style="103"/>
  </cols>
  <sheetData>
    <row r="1" spans="1:146" ht="34.5" customHeight="1" thickBot="1" x14ac:dyDescent="0.3">
      <c r="A1" s="226" t="s">
        <v>62</v>
      </c>
      <c r="B1" s="226"/>
      <c r="C1" s="226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3"/>
      <c r="BQ1" s="3"/>
      <c r="BR1" s="4"/>
      <c r="BS1" s="4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8"/>
      <c r="CH1" s="118"/>
      <c r="CI1" s="102"/>
    </row>
    <row r="2" spans="1:146" s="1" customFormat="1" ht="27.75" customHeight="1" thickBot="1" x14ac:dyDescent="0.3">
      <c r="A2" s="228" t="s">
        <v>0</v>
      </c>
      <c r="B2" s="234" t="s">
        <v>1</v>
      </c>
      <c r="C2" s="237" t="s">
        <v>2</v>
      </c>
      <c r="D2" s="191" t="s">
        <v>70</v>
      </c>
      <c r="E2" s="192"/>
      <c r="F2" s="192"/>
      <c r="G2" s="192"/>
      <c r="H2" s="192"/>
      <c r="I2" s="199" t="s">
        <v>75</v>
      </c>
      <c r="J2" s="193" t="s">
        <v>74</v>
      </c>
      <c r="K2" s="194"/>
      <c r="L2" s="194"/>
      <c r="M2" s="194"/>
      <c r="N2" s="195"/>
      <c r="O2" s="193" t="s">
        <v>76</v>
      </c>
      <c r="P2" s="194"/>
      <c r="Q2" s="194"/>
      <c r="R2" s="194"/>
      <c r="S2" s="195"/>
      <c r="T2" s="193" t="s">
        <v>77</v>
      </c>
      <c r="U2" s="194"/>
      <c r="V2" s="194"/>
      <c r="W2" s="194"/>
      <c r="X2" s="195"/>
      <c r="Y2" s="193" t="s">
        <v>78</v>
      </c>
      <c r="Z2" s="194"/>
      <c r="AA2" s="194"/>
      <c r="AB2" s="194"/>
      <c r="AC2" s="195"/>
      <c r="AD2" s="193" t="s">
        <v>79</v>
      </c>
      <c r="AE2" s="194"/>
      <c r="AF2" s="194"/>
      <c r="AG2" s="194"/>
      <c r="AH2" s="194"/>
      <c r="AI2" s="195"/>
      <c r="AJ2" s="195"/>
      <c r="AK2" s="193" t="s">
        <v>80</v>
      </c>
      <c r="AL2" s="194"/>
      <c r="AM2" s="194"/>
      <c r="AN2" s="194"/>
      <c r="AO2" s="194"/>
      <c r="AP2" s="194"/>
      <c r="AQ2" s="216"/>
      <c r="AR2" s="221" t="s">
        <v>84</v>
      </c>
      <c r="AS2" s="222"/>
      <c r="AT2" s="222"/>
      <c r="AU2" s="222"/>
      <c r="AV2" s="222"/>
      <c r="AW2" s="222"/>
      <c r="AX2" s="223"/>
      <c r="AY2" s="208" t="s">
        <v>85</v>
      </c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9"/>
      <c r="BT2" s="210"/>
      <c r="BU2" s="211"/>
      <c r="BV2" s="211"/>
      <c r="BW2" s="211"/>
      <c r="BX2" s="211"/>
      <c r="BY2" s="211"/>
      <c r="BZ2" s="211"/>
      <c r="CA2" s="211"/>
      <c r="CB2" s="211"/>
      <c r="CC2" s="211"/>
      <c r="CD2" s="211"/>
      <c r="CE2" s="211"/>
      <c r="CF2" s="211"/>
      <c r="CG2" s="119"/>
      <c r="CH2" s="204"/>
      <c r="CI2" s="204"/>
      <c r="CJ2" s="204"/>
      <c r="CK2" s="204"/>
      <c r="CL2" s="2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</row>
    <row r="3" spans="1:146" s="1" customFormat="1" ht="122.25" customHeight="1" x14ac:dyDescent="0.25">
      <c r="A3" s="229"/>
      <c r="B3" s="235"/>
      <c r="C3" s="238"/>
      <c r="D3" s="244" t="s">
        <v>65</v>
      </c>
      <c r="E3" s="245"/>
      <c r="F3" s="246" t="s">
        <v>66</v>
      </c>
      <c r="G3" s="245"/>
      <c r="H3" s="240" t="s">
        <v>69</v>
      </c>
      <c r="I3" s="200"/>
      <c r="J3" s="196" t="s">
        <v>65</v>
      </c>
      <c r="K3" s="197"/>
      <c r="L3" s="198" t="s">
        <v>66</v>
      </c>
      <c r="M3" s="197"/>
      <c r="N3" s="198" t="s">
        <v>3</v>
      </c>
      <c r="O3" s="196" t="s">
        <v>65</v>
      </c>
      <c r="P3" s="197"/>
      <c r="Q3" s="198" t="s">
        <v>66</v>
      </c>
      <c r="R3" s="197"/>
      <c r="S3" s="198" t="s">
        <v>3</v>
      </c>
      <c r="T3" s="196" t="s">
        <v>65</v>
      </c>
      <c r="U3" s="197"/>
      <c r="V3" s="198" t="s">
        <v>66</v>
      </c>
      <c r="W3" s="197"/>
      <c r="X3" s="198" t="s">
        <v>3</v>
      </c>
      <c r="Y3" s="196" t="s">
        <v>65</v>
      </c>
      <c r="Z3" s="197"/>
      <c r="AA3" s="198" t="s">
        <v>66</v>
      </c>
      <c r="AB3" s="197"/>
      <c r="AC3" s="198" t="s">
        <v>3</v>
      </c>
      <c r="AD3" s="196" t="s">
        <v>65</v>
      </c>
      <c r="AE3" s="247"/>
      <c r="AF3" s="197"/>
      <c r="AG3" s="198" t="s">
        <v>66</v>
      </c>
      <c r="AH3" s="247"/>
      <c r="AI3" s="197"/>
      <c r="AJ3" s="198" t="s">
        <v>3</v>
      </c>
      <c r="AK3" s="218" t="s">
        <v>65</v>
      </c>
      <c r="AL3" s="219"/>
      <c r="AM3" s="219"/>
      <c r="AN3" s="219" t="s">
        <v>66</v>
      </c>
      <c r="AO3" s="219"/>
      <c r="AP3" s="219"/>
      <c r="AQ3" s="217" t="s">
        <v>3</v>
      </c>
      <c r="AR3" s="196" t="str">
        <f t="shared" ref="AR3:AR5" si="0">AK3</f>
        <v>Количество выданных кредитов (расчетно)                     (шт.)</v>
      </c>
      <c r="AS3" s="197"/>
      <c r="AT3" s="132"/>
      <c r="AU3" s="198" t="str">
        <f t="shared" ref="AU3:AU5" si="1">AN3</f>
        <v>Сумма выданных кредитов (расчетно)      (млн. рублей)</v>
      </c>
      <c r="AV3" s="197"/>
      <c r="AW3" s="132"/>
      <c r="AX3" s="224" t="str">
        <f t="shared" ref="AX3:AX5" si="2">AQ3</f>
        <v>Размер субсидии    (руб.)</v>
      </c>
      <c r="AY3" s="220" t="s">
        <v>65</v>
      </c>
      <c r="AZ3" s="220"/>
      <c r="BA3" s="214"/>
      <c r="BB3" s="213" t="s">
        <v>66</v>
      </c>
      <c r="BC3" s="220"/>
      <c r="BD3" s="214"/>
      <c r="BE3" s="242" t="s">
        <v>73</v>
      </c>
      <c r="BF3" s="213" t="s">
        <v>48</v>
      </c>
      <c r="BG3" s="214"/>
      <c r="BH3" s="213" t="s">
        <v>72</v>
      </c>
      <c r="BI3" s="214"/>
      <c r="BJ3" s="185" t="s">
        <v>49</v>
      </c>
      <c r="BK3" s="185" t="s">
        <v>50</v>
      </c>
      <c r="BL3" s="185" t="s">
        <v>83</v>
      </c>
      <c r="BM3" s="185" t="s">
        <v>51</v>
      </c>
      <c r="BN3" s="185" t="s">
        <v>53</v>
      </c>
      <c r="BO3" s="186" t="s">
        <v>52</v>
      </c>
      <c r="BP3" s="205" t="s">
        <v>61</v>
      </c>
      <c r="BQ3" s="206"/>
      <c r="BR3" s="206"/>
      <c r="BS3" s="207"/>
      <c r="BT3" s="215"/>
      <c r="BU3" s="212"/>
      <c r="BV3" s="212"/>
      <c r="BW3" s="212"/>
      <c r="BX3" s="212"/>
      <c r="BY3" s="212"/>
      <c r="BZ3" s="212"/>
      <c r="CA3" s="212"/>
      <c r="CB3" s="212"/>
      <c r="CC3" s="212"/>
      <c r="CD3" s="212"/>
      <c r="CE3" s="212"/>
      <c r="CF3" s="212"/>
      <c r="CG3" s="119"/>
      <c r="CH3" s="202"/>
      <c r="CI3" s="202"/>
      <c r="CJ3" s="203"/>
      <c r="CK3" s="203"/>
      <c r="CL3" s="203"/>
      <c r="CM3" s="203"/>
      <c r="CN3" s="105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</row>
    <row r="4" spans="1:146" s="1" customFormat="1" ht="50.25" customHeight="1" x14ac:dyDescent="0.25">
      <c r="A4" s="230"/>
      <c r="B4" s="236"/>
      <c r="C4" s="239"/>
      <c r="D4" s="28" t="s">
        <v>55</v>
      </c>
      <c r="E4" s="29" t="s">
        <v>56</v>
      </c>
      <c r="F4" s="29" t="s">
        <v>54</v>
      </c>
      <c r="G4" s="29" t="s">
        <v>56</v>
      </c>
      <c r="H4" s="241"/>
      <c r="I4" s="201"/>
      <c r="J4" s="14" t="s">
        <v>55</v>
      </c>
      <c r="K4" s="22" t="s">
        <v>56</v>
      </c>
      <c r="L4" s="22" t="s">
        <v>54</v>
      </c>
      <c r="M4" s="22" t="s">
        <v>56</v>
      </c>
      <c r="N4" s="198"/>
      <c r="O4" s="14" t="s">
        <v>55</v>
      </c>
      <c r="P4" s="34" t="s">
        <v>56</v>
      </c>
      <c r="Q4" s="34" t="s">
        <v>54</v>
      </c>
      <c r="R4" s="34" t="s">
        <v>56</v>
      </c>
      <c r="S4" s="198"/>
      <c r="T4" s="14" t="s">
        <v>55</v>
      </c>
      <c r="U4" s="40" t="s">
        <v>56</v>
      </c>
      <c r="V4" s="40" t="s">
        <v>54</v>
      </c>
      <c r="W4" s="40" t="s">
        <v>56</v>
      </c>
      <c r="X4" s="198"/>
      <c r="Y4" s="14" t="s">
        <v>55</v>
      </c>
      <c r="Z4" s="42" t="s">
        <v>56</v>
      </c>
      <c r="AA4" s="42" t="s">
        <v>54</v>
      </c>
      <c r="AB4" s="42" t="s">
        <v>56</v>
      </c>
      <c r="AC4" s="198"/>
      <c r="AD4" s="14" t="s">
        <v>55</v>
      </c>
      <c r="AE4" s="48" t="s">
        <v>56</v>
      </c>
      <c r="AF4" s="53" t="s">
        <v>82</v>
      </c>
      <c r="AG4" s="48" t="s">
        <v>54</v>
      </c>
      <c r="AH4" s="48" t="s">
        <v>56</v>
      </c>
      <c r="AI4" s="52" t="s">
        <v>82</v>
      </c>
      <c r="AJ4" s="198"/>
      <c r="AK4" s="14" t="s">
        <v>55</v>
      </c>
      <c r="AL4" s="132" t="s">
        <v>56</v>
      </c>
      <c r="AM4" s="132" t="s">
        <v>82</v>
      </c>
      <c r="AN4" s="132" t="s">
        <v>54</v>
      </c>
      <c r="AO4" s="132" t="s">
        <v>56</v>
      </c>
      <c r="AP4" s="132" t="s">
        <v>82</v>
      </c>
      <c r="AQ4" s="217"/>
      <c r="AR4" s="14" t="str">
        <f t="shared" si="0"/>
        <v>Общее</v>
      </c>
      <c r="AS4" s="132" t="str">
        <f t="shared" ref="AS4:AS5" si="3">AL4</f>
        <v>Без рефинанс. кредитов</v>
      </c>
      <c r="AT4" s="132" t="str">
        <f t="shared" ref="AT4:AT5" si="4">AM4</f>
        <v>ДФО</v>
      </c>
      <c r="AU4" s="132" t="str">
        <f t="shared" si="1"/>
        <v>Общая</v>
      </c>
      <c r="AV4" s="132" t="str">
        <f t="shared" ref="AV4:AV5" si="5">AO4</f>
        <v>Без рефинанс. кредитов</v>
      </c>
      <c r="AW4" s="132" t="str">
        <f t="shared" ref="AW4:AW5" si="6">AP4</f>
        <v>ДФО</v>
      </c>
      <c r="AX4" s="225"/>
      <c r="AY4" s="187" t="s">
        <v>55</v>
      </c>
      <c r="AZ4" s="188" t="s">
        <v>56</v>
      </c>
      <c r="BA4" s="188" t="s">
        <v>82</v>
      </c>
      <c r="BB4" s="188" t="s">
        <v>54</v>
      </c>
      <c r="BC4" s="188" t="s">
        <v>56</v>
      </c>
      <c r="BD4" s="188" t="s">
        <v>82</v>
      </c>
      <c r="BE4" s="243"/>
      <c r="BF4" s="188" t="s">
        <v>54</v>
      </c>
      <c r="BG4" s="188" t="s">
        <v>56</v>
      </c>
      <c r="BH4" s="188" t="s">
        <v>54</v>
      </c>
      <c r="BI4" s="188" t="s">
        <v>56</v>
      </c>
      <c r="BJ4" s="231" t="s">
        <v>57</v>
      </c>
      <c r="BK4" s="232"/>
      <c r="BL4" s="232"/>
      <c r="BM4" s="232"/>
      <c r="BN4" s="232"/>
      <c r="BO4" s="233"/>
      <c r="BP4" s="188" t="s">
        <v>58</v>
      </c>
      <c r="BQ4" s="188" t="s">
        <v>59</v>
      </c>
      <c r="BR4" s="188" t="s">
        <v>67</v>
      </c>
      <c r="BS4" s="189" t="s">
        <v>60</v>
      </c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212"/>
      <c r="CG4" s="119"/>
      <c r="CH4" s="119"/>
      <c r="CI4" s="106"/>
      <c r="CJ4" s="104"/>
      <c r="CK4" s="107"/>
      <c r="CL4" s="203"/>
      <c r="CM4" s="203"/>
      <c r="CN4" s="105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</row>
    <row r="5" spans="1:146" ht="16.5" customHeight="1" thickBot="1" x14ac:dyDescent="0.3">
      <c r="A5" s="5">
        <v>1</v>
      </c>
      <c r="B5" s="6">
        <v>2</v>
      </c>
      <c r="C5" s="23">
        <v>3</v>
      </c>
      <c r="D5" s="30">
        <v>4</v>
      </c>
      <c r="E5" s="31">
        <v>5</v>
      </c>
      <c r="F5" s="31">
        <v>6</v>
      </c>
      <c r="G5" s="31">
        <v>7</v>
      </c>
      <c r="H5" s="32">
        <v>8</v>
      </c>
      <c r="I5" s="33">
        <v>9</v>
      </c>
      <c r="J5" s="25">
        <v>10</v>
      </c>
      <c r="K5" s="26">
        <v>11</v>
      </c>
      <c r="L5" s="26">
        <v>12</v>
      </c>
      <c r="M5" s="27">
        <v>13</v>
      </c>
      <c r="N5" s="27">
        <v>14</v>
      </c>
      <c r="O5" s="25">
        <v>15</v>
      </c>
      <c r="P5" s="26">
        <v>16</v>
      </c>
      <c r="Q5" s="26">
        <v>17</v>
      </c>
      <c r="R5" s="27">
        <v>18</v>
      </c>
      <c r="S5" s="27">
        <v>19</v>
      </c>
      <c r="T5" s="25">
        <v>20</v>
      </c>
      <c r="U5" s="26">
        <v>21</v>
      </c>
      <c r="V5" s="26">
        <v>22</v>
      </c>
      <c r="W5" s="26">
        <v>23</v>
      </c>
      <c r="X5" s="27">
        <v>24</v>
      </c>
      <c r="Y5" s="46">
        <v>25</v>
      </c>
      <c r="Z5" s="45">
        <v>26</v>
      </c>
      <c r="AA5" s="45">
        <v>27</v>
      </c>
      <c r="AB5" s="45">
        <v>28</v>
      </c>
      <c r="AC5" s="45">
        <v>29</v>
      </c>
      <c r="AD5" s="51">
        <v>30</v>
      </c>
      <c r="AE5" s="50">
        <v>31</v>
      </c>
      <c r="AF5" s="50"/>
      <c r="AG5" s="50">
        <v>32</v>
      </c>
      <c r="AH5" s="50">
        <v>33</v>
      </c>
      <c r="AI5" s="54"/>
      <c r="AJ5" s="54">
        <v>34</v>
      </c>
      <c r="AK5" s="25">
        <v>35</v>
      </c>
      <c r="AL5" s="26">
        <v>36</v>
      </c>
      <c r="AM5" s="26"/>
      <c r="AN5" s="26">
        <v>37</v>
      </c>
      <c r="AO5" s="26">
        <v>38</v>
      </c>
      <c r="AP5" s="26"/>
      <c r="AQ5" s="140">
        <v>39</v>
      </c>
      <c r="AR5" s="25">
        <f t="shared" si="0"/>
        <v>35</v>
      </c>
      <c r="AS5" s="26">
        <f t="shared" si="3"/>
        <v>36</v>
      </c>
      <c r="AT5" s="26">
        <f t="shared" si="4"/>
        <v>0</v>
      </c>
      <c r="AU5" s="26">
        <f t="shared" si="1"/>
        <v>37</v>
      </c>
      <c r="AV5" s="26">
        <f t="shared" si="5"/>
        <v>38</v>
      </c>
      <c r="AW5" s="26">
        <f t="shared" si="6"/>
        <v>0</v>
      </c>
      <c r="AX5" s="140">
        <f t="shared" si="2"/>
        <v>39</v>
      </c>
      <c r="AY5" s="133">
        <v>40</v>
      </c>
      <c r="AZ5" s="130">
        <v>41</v>
      </c>
      <c r="BA5" s="130"/>
      <c r="BB5" s="130">
        <v>42</v>
      </c>
      <c r="BC5" s="130">
        <v>43</v>
      </c>
      <c r="BD5" s="130"/>
      <c r="BE5" s="130">
        <v>44</v>
      </c>
      <c r="BF5" s="130">
        <v>45</v>
      </c>
      <c r="BG5" s="130">
        <v>46</v>
      </c>
      <c r="BH5" s="130">
        <v>47</v>
      </c>
      <c r="BI5" s="130">
        <v>48</v>
      </c>
      <c r="BJ5" s="130">
        <v>49</v>
      </c>
      <c r="BK5" s="130">
        <v>50</v>
      </c>
      <c r="BL5" s="130">
        <v>51</v>
      </c>
      <c r="BM5" s="130">
        <v>52</v>
      </c>
      <c r="BN5" s="130">
        <v>53</v>
      </c>
      <c r="BO5" s="130">
        <v>54</v>
      </c>
      <c r="BP5" s="130">
        <v>55</v>
      </c>
      <c r="BQ5" s="130">
        <v>56</v>
      </c>
      <c r="BR5" s="130">
        <v>57</v>
      </c>
      <c r="BS5" s="131">
        <v>58</v>
      </c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</row>
    <row r="6" spans="1:146" s="15" customFormat="1" ht="20.100000000000001" customHeight="1" x14ac:dyDescent="0.25">
      <c r="A6" s="55">
        <v>1</v>
      </c>
      <c r="B6" s="56" t="s">
        <v>4</v>
      </c>
      <c r="C6" s="57">
        <v>171205</v>
      </c>
      <c r="D6" s="58">
        <v>1088</v>
      </c>
      <c r="E6" s="59">
        <v>1088</v>
      </c>
      <c r="F6" s="60">
        <v>2375.5100000000002</v>
      </c>
      <c r="G6" s="60">
        <v>2375.5100000000002</v>
      </c>
      <c r="H6" s="61">
        <v>16202096.949999999</v>
      </c>
      <c r="I6" s="62">
        <v>5882464.8799999999</v>
      </c>
      <c r="J6" s="63">
        <v>965</v>
      </c>
      <c r="K6" s="64">
        <v>965</v>
      </c>
      <c r="L6" s="65">
        <v>2258.08</v>
      </c>
      <c r="M6" s="65">
        <v>2258.08</v>
      </c>
      <c r="N6" s="66">
        <v>36697186.549999997</v>
      </c>
      <c r="O6" s="67">
        <v>162</v>
      </c>
      <c r="P6" s="68">
        <v>162</v>
      </c>
      <c r="Q6" s="69">
        <v>363.54</v>
      </c>
      <c r="R6" s="69">
        <v>363.54</v>
      </c>
      <c r="S6" s="70">
        <v>13231698.800000001</v>
      </c>
      <c r="T6" s="71">
        <v>223</v>
      </c>
      <c r="U6" s="72">
        <v>223</v>
      </c>
      <c r="V6" s="72">
        <v>505.32</v>
      </c>
      <c r="W6" s="72">
        <v>505.32</v>
      </c>
      <c r="X6" s="70">
        <v>13705175.119999999</v>
      </c>
      <c r="Y6" s="73">
        <v>241</v>
      </c>
      <c r="Z6" s="74">
        <v>241</v>
      </c>
      <c r="AA6" s="74">
        <v>588.55999999999995</v>
      </c>
      <c r="AB6" s="74">
        <v>588.55999999999995</v>
      </c>
      <c r="AC6" s="66">
        <v>16998883.870000001</v>
      </c>
      <c r="AD6" s="73">
        <v>1570</v>
      </c>
      <c r="AE6" s="74">
        <v>1570</v>
      </c>
      <c r="AF6" s="74"/>
      <c r="AG6" s="74">
        <v>3696.4</v>
      </c>
      <c r="AH6" s="74">
        <v>3696.4</v>
      </c>
      <c r="AI6" s="66"/>
      <c r="AJ6" s="66">
        <v>61400793.450000003</v>
      </c>
      <c r="AK6" s="67">
        <v>1706</v>
      </c>
      <c r="AL6" s="68">
        <v>1706</v>
      </c>
      <c r="AM6" s="68">
        <v>0</v>
      </c>
      <c r="AN6" s="72">
        <v>4478.5600000000004</v>
      </c>
      <c r="AO6" s="72">
        <v>4478.5600000000004</v>
      </c>
      <c r="AP6" s="72">
        <v>0</v>
      </c>
      <c r="AQ6" s="139">
        <v>26421758.809999999</v>
      </c>
      <c r="AR6" s="141">
        <v>460</v>
      </c>
      <c r="AS6" s="142">
        <v>460</v>
      </c>
      <c r="AT6" s="72"/>
      <c r="AU6" s="72">
        <v>1136</v>
      </c>
      <c r="AV6" s="72">
        <v>1136</v>
      </c>
      <c r="AW6" s="72"/>
      <c r="AX6" s="139">
        <v>58518187.039999999</v>
      </c>
      <c r="AY6" s="134">
        <f>D6+J6+O6+T6+Y6+AD6+AK6+AR6</f>
        <v>6415</v>
      </c>
      <c r="AZ6" s="68">
        <f>E6+K6+P6+U6+Z6+AE6+AL6+AS6</f>
        <v>6415</v>
      </c>
      <c r="BA6" s="68">
        <f t="shared" ref="BA6:BA51" si="7">AF6+AM6</f>
        <v>0</v>
      </c>
      <c r="BB6" s="69">
        <f>F6+L6+Q6+V6+AA6+AG6+AN6+AU6</f>
        <v>15401.970000000001</v>
      </c>
      <c r="BC6" s="69">
        <f>G6+M6+R6+W6+AB6+AH6+AO6+AV6</f>
        <v>15401.970000000001</v>
      </c>
      <c r="BD6" s="69">
        <f t="shared" ref="BD6:BD51" si="8">AI6+AP6</f>
        <v>0</v>
      </c>
      <c r="BE6" s="72">
        <f>I6+N6+S6+X6+AC6+AJ6+AQ6+AX6</f>
        <v>232856148.52000001</v>
      </c>
      <c r="BF6" s="72">
        <v>377198.39</v>
      </c>
      <c r="BG6" s="72">
        <v>377198.39</v>
      </c>
      <c r="BH6" s="69">
        <v>23452.2</v>
      </c>
      <c r="BI6" s="69">
        <v>23452.2</v>
      </c>
      <c r="BJ6" s="75">
        <f>BG6/AZ6</f>
        <v>58.799437256430245</v>
      </c>
      <c r="BK6" s="69">
        <f t="shared" ref="BK6:BK10" si="9">BI6/AZ6</f>
        <v>3.6558378799688231</v>
      </c>
      <c r="BL6" s="69">
        <f>BI6/BG6*1000</f>
        <v>62.174708646025771</v>
      </c>
      <c r="BM6" s="69">
        <f>BI6-BC6</f>
        <v>8050.23</v>
      </c>
      <c r="BN6" s="68">
        <f t="shared" ref="BN6:BN10" si="10">BC6/BI6*100</f>
        <v>65.673881341622547</v>
      </c>
      <c r="BO6" s="69">
        <f t="shared" ref="BO6:BO10" si="11">BC6/AZ6</f>
        <v>2.4009306313328138</v>
      </c>
      <c r="BP6" s="68">
        <v>5072</v>
      </c>
      <c r="BQ6" s="68">
        <v>1395</v>
      </c>
      <c r="BR6" s="68">
        <v>2</v>
      </c>
      <c r="BS6" s="76">
        <f>BP6+BQ6+BR6</f>
        <v>6469</v>
      </c>
      <c r="BT6" s="108"/>
      <c r="BU6" s="108"/>
      <c r="BV6" s="108"/>
      <c r="BW6" s="109"/>
      <c r="BX6" s="109"/>
      <c r="BY6" s="109"/>
      <c r="BZ6" s="108"/>
      <c r="CA6" s="108"/>
      <c r="CB6" s="108"/>
      <c r="CC6" s="109"/>
      <c r="CD6" s="109"/>
      <c r="CE6" s="109"/>
      <c r="CF6" s="109"/>
      <c r="CG6" s="110"/>
      <c r="CH6" s="110"/>
      <c r="CI6" s="110"/>
      <c r="CJ6" s="110"/>
      <c r="CK6" s="110"/>
      <c r="CL6" s="110"/>
      <c r="CM6" s="111"/>
      <c r="CN6" s="110"/>
      <c r="CO6" s="111"/>
      <c r="CP6" s="111"/>
      <c r="CQ6" s="110"/>
      <c r="CR6" s="110"/>
      <c r="CS6" s="110"/>
      <c r="CT6" s="110"/>
      <c r="CU6" s="110"/>
      <c r="CV6" s="112"/>
      <c r="CW6" s="112"/>
      <c r="CX6" s="112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</row>
    <row r="7" spans="1:146" s="93" customFormat="1" ht="20.100000000000001" customHeight="1" x14ac:dyDescent="0.25">
      <c r="A7" s="77">
        <v>2</v>
      </c>
      <c r="B7" s="78" t="s">
        <v>5</v>
      </c>
      <c r="C7" s="79">
        <v>106726</v>
      </c>
      <c r="D7" s="80">
        <v>783</v>
      </c>
      <c r="E7" s="81">
        <v>783</v>
      </c>
      <c r="F7" s="82">
        <v>1998.35</v>
      </c>
      <c r="G7" s="82">
        <v>1998.35</v>
      </c>
      <c r="H7" s="83">
        <v>7988183.2600000007</v>
      </c>
      <c r="I7" s="84">
        <v>4601631.8099999996</v>
      </c>
      <c r="J7" s="85">
        <v>226</v>
      </c>
      <c r="K7" s="86">
        <v>226</v>
      </c>
      <c r="L7" s="87">
        <v>575.72</v>
      </c>
      <c r="M7" s="87">
        <v>575.72</v>
      </c>
      <c r="N7" s="88">
        <v>6770941.4800000004</v>
      </c>
      <c r="O7" s="89">
        <v>249</v>
      </c>
      <c r="P7" s="86">
        <v>249</v>
      </c>
      <c r="Q7" s="87">
        <v>749.11</v>
      </c>
      <c r="R7" s="87">
        <v>749.11</v>
      </c>
      <c r="S7" s="88">
        <v>8056024.0599999996</v>
      </c>
      <c r="T7" s="90">
        <v>271</v>
      </c>
      <c r="U7" s="91">
        <v>271</v>
      </c>
      <c r="V7" s="91">
        <v>884.68</v>
      </c>
      <c r="W7" s="91">
        <v>884.68</v>
      </c>
      <c r="X7" s="88">
        <v>9776984.9900000002</v>
      </c>
      <c r="Y7" s="90">
        <v>330</v>
      </c>
      <c r="Z7" s="91">
        <v>330</v>
      </c>
      <c r="AA7" s="91">
        <v>1011.84</v>
      </c>
      <c r="AB7" s="91">
        <v>1011.84</v>
      </c>
      <c r="AC7" s="88">
        <v>13192383.470000001</v>
      </c>
      <c r="AD7" s="90">
        <v>264</v>
      </c>
      <c r="AE7" s="91">
        <v>264</v>
      </c>
      <c r="AF7" s="91"/>
      <c r="AG7" s="91">
        <v>853.35</v>
      </c>
      <c r="AH7" s="91">
        <v>853.35</v>
      </c>
      <c r="AI7" s="88"/>
      <c r="AJ7" s="88">
        <v>15727097.289999999</v>
      </c>
      <c r="AK7" s="89">
        <v>393</v>
      </c>
      <c r="AL7" s="86">
        <v>385</v>
      </c>
      <c r="AM7" s="86">
        <v>7</v>
      </c>
      <c r="AN7" s="91">
        <v>1309.53</v>
      </c>
      <c r="AO7" s="91">
        <v>1293.68</v>
      </c>
      <c r="AP7" s="91">
        <v>27.92</v>
      </c>
      <c r="AQ7" s="136">
        <v>17931994.41</v>
      </c>
      <c r="AR7" s="143">
        <v>1767</v>
      </c>
      <c r="AS7" s="144">
        <v>1767</v>
      </c>
      <c r="AT7" s="91"/>
      <c r="AU7" s="91">
        <v>5470.2</v>
      </c>
      <c r="AV7" s="91">
        <v>4925</v>
      </c>
      <c r="AW7" s="91"/>
      <c r="AX7" s="136">
        <v>33630704.579999998</v>
      </c>
      <c r="AY7" s="134">
        <f t="shared" ref="AY7:AY51" si="12">D7+J7+O7+T7+Y7+AD7+AK7+AR7</f>
        <v>4283</v>
      </c>
      <c r="AZ7" s="68">
        <f t="shared" ref="AZ7:AZ51" si="13">E7+K7+P7+U7+Z7+AE7+AL7+AS7</f>
        <v>4275</v>
      </c>
      <c r="BA7" s="86">
        <f t="shared" si="7"/>
        <v>7</v>
      </c>
      <c r="BB7" s="69">
        <f t="shared" ref="BB7:BB51" si="14">F7+L7+Q7+V7+AA7+AG7+AN7+AU7</f>
        <v>12852.779999999999</v>
      </c>
      <c r="BC7" s="69">
        <f t="shared" ref="BC7:BC51" si="15">G7+M7+R7+W7+AB7+AH7+AO7+AV7</f>
        <v>12291.73</v>
      </c>
      <c r="BD7" s="87">
        <f t="shared" si="8"/>
        <v>27.92</v>
      </c>
      <c r="BE7" s="72">
        <f t="shared" ref="BE7:BE51" si="16">I7+N7+S7+X7+AC7+AJ7+AQ7+AX7</f>
        <v>109687762.08999999</v>
      </c>
      <c r="BF7" s="91">
        <v>266129.84000000003</v>
      </c>
      <c r="BG7" s="91">
        <v>246321.69</v>
      </c>
      <c r="BH7" s="87">
        <v>19930.7</v>
      </c>
      <c r="BI7" s="87">
        <v>18713.900000000001</v>
      </c>
      <c r="BJ7" s="91">
        <f>BG7/AZ7</f>
        <v>57.619108771929824</v>
      </c>
      <c r="BK7" s="87">
        <f t="shared" si="9"/>
        <v>4.3775204678362574</v>
      </c>
      <c r="BL7" s="87">
        <f>BI7/BG7*1000</f>
        <v>75.973415089836394</v>
      </c>
      <c r="BM7" s="87">
        <f>BI7-BC7</f>
        <v>6422.1700000000019</v>
      </c>
      <c r="BN7" s="86">
        <f t="shared" si="10"/>
        <v>65.682353758436236</v>
      </c>
      <c r="BO7" s="87">
        <f t="shared" si="11"/>
        <v>2.8752584795321638</v>
      </c>
      <c r="BP7" s="86">
        <v>3224</v>
      </c>
      <c r="BQ7" s="86">
        <v>945</v>
      </c>
      <c r="BR7" s="86">
        <v>199</v>
      </c>
      <c r="BS7" s="92">
        <f t="shared" ref="BS7:BS51" si="17">BP7+BQ7+BR7</f>
        <v>4368</v>
      </c>
      <c r="BT7" s="108"/>
      <c r="BU7" s="108"/>
      <c r="BV7" s="108"/>
      <c r="BW7" s="109"/>
      <c r="BX7" s="109"/>
      <c r="BY7" s="109"/>
      <c r="BZ7" s="108"/>
      <c r="CA7" s="108"/>
      <c r="CB7" s="108"/>
      <c r="CC7" s="109"/>
      <c r="CD7" s="109"/>
      <c r="CE7" s="109"/>
      <c r="CF7" s="109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</row>
    <row r="8" spans="1:146" s="15" customFormat="1" ht="19.5" customHeight="1" x14ac:dyDescent="0.25">
      <c r="A8" s="77">
        <v>3</v>
      </c>
      <c r="B8" s="78" t="s">
        <v>6</v>
      </c>
      <c r="C8" s="79">
        <v>46586</v>
      </c>
      <c r="D8" s="80">
        <v>148</v>
      </c>
      <c r="E8" s="81">
        <v>119</v>
      </c>
      <c r="F8" s="82">
        <v>433.11899999999997</v>
      </c>
      <c r="G8" s="82">
        <v>360.72</v>
      </c>
      <c r="H8" s="83">
        <v>1788561.1900000002</v>
      </c>
      <c r="I8" s="84">
        <v>842889.51</v>
      </c>
      <c r="J8" s="85">
        <v>24</v>
      </c>
      <c r="K8" s="86">
        <v>23</v>
      </c>
      <c r="L8" s="87">
        <v>68.42</v>
      </c>
      <c r="M8" s="87">
        <v>60.34</v>
      </c>
      <c r="N8" s="88">
        <v>1243881.54</v>
      </c>
      <c r="O8" s="89">
        <v>35</v>
      </c>
      <c r="P8" s="86">
        <v>28</v>
      </c>
      <c r="Q8" s="87">
        <v>124.52</v>
      </c>
      <c r="R8" s="87">
        <v>100.22</v>
      </c>
      <c r="S8" s="88">
        <v>1559802.32</v>
      </c>
      <c r="T8" s="90">
        <v>35</v>
      </c>
      <c r="U8" s="91">
        <v>34</v>
      </c>
      <c r="V8" s="91">
        <v>103.83</v>
      </c>
      <c r="W8" s="91">
        <v>102.11</v>
      </c>
      <c r="X8" s="88">
        <v>1721483.76</v>
      </c>
      <c r="Y8" s="90">
        <v>18</v>
      </c>
      <c r="Z8" s="91">
        <v>15</v>
      </c>
      <c r="AA8" s="91">
        <v>67.099999999999994</v>
      </c>
      <c r="AB8" s="91">
        <v>58.42</v>
      </c>
      <c r="AC8" s="88">
        <v>2110766.27</v>
      </c>
      <c r="AD8" s="90">
        <v>181</v>
      </c>
      <c r="AE8" s="91">
        <v>167</v>
      </c>
      <c r="AF8" s="91"/>
      <c r="AG8" s="91">
        <v>580.69000000000005</v>
      </c>
      <c r="AH8" s="91">
        <v>547.20000000000005</v>
      </c>
      <c r="AI8" s="88"/>
      <c r="AJ8" s="88">
        <v>2844572.39</v>
      </c>
      <c r="AK8" s="89">
        <v>139</v>
      </c>
      <c r="AL8" s="86">
        <v>81</v>
      </c>
      <c r="AM8" s="86">
        <v>0</v>
      </c>
      <c r="AN8" s="91">
        <v>378.35</v>
      </c>
      <c r="AO8" s="91">
        <v>254.81</v>
      </c>
      <c r="AP8" s="91">
        <v>0</v>
      </c>
      <c r="AQ8" s="136">
        <v>4902115.95</v>
      </c>
      <c r="AR8" s="143">
        <v>111</v>
      </c>
      <c r="AS8" s="144">
        <v>81</v>
      </c>
      <c r="AT8" s="91"/>
      <c r="AU8" s="91">
        <v>320.7</v>
      </c>
      <c r="AV8" s="91">
        <v>245.1</v>
      </c>
      <c r="AW8" s="91"/>
      <c r="AX8" s="136">
        <v>6967574.9199999999</v>
      </c>
      <c r="AY8" s="134">
        <f t="shared" si="12"/>
        <v>691</v>
      </c>
      <c r="AZ8" s="68">
        <f t="shared" si="13"/>
        <v>548</v>
      </c>
      <c r="BA8" s="86">
        <f t="shared" si="7"/>
        <v>0</v>
      </c>
      <c r="BB8" s="69">
        <f t="shared" si="14"/>
        <v>2076.7289999999998</v>
      </c>
      <c r="BC8" s="69">
        <f t="shared" si="15"/>
        <v>1728.92</v>
      </c>
      <c r="BD8" s="87">
        <f t="shared" si="8"/>
        <v>0</v>
      </c>
      <c r="BE8" s="72">
        <f t="shared" si="16"/>
        <v>22193086.660000004</v>
      </c>
      <c r="BF8" s="91">
        <v>41378.58</v>
      </c>
      <c r="BG8" s="91">
        <v>32850.93</v>
      </c>
      <c r="BH8" s="87">
        <v>3230.9</v>
      </c>
      <c r="BI8" s="87">
        <v>2610.6</v>
      </c>
      <c r="BJ8" s="91">
        <f>BG8/AY8</f>
        <v>47.541143270622285</v>
      </c>
      <c r="BK8" s="87">
        <f t="shared" si="9"/>
        <v>4.763868613138686</v>
      </c>
      <c r="BL8" s="87">
        <f t="shared" ref="BL8" si="18">BI8/BG8*1000</f>
        <v>79.468069853730157</v>
      </c>
      <c r="BM8" s="87">
        <f t="shared" ref="BM8" si="19">BI8-BC8</f>
        <v>881.67999999999984</v>
      </c>
      <c r="BN8" s="86">
        <f t="shared" si="10"/>
        <v>66.226921014326209</v>
      </c>
      <c r="BO8" s="87">
        <f t="shared" si="11"/>
        <v>3.1549635036496353</v>
      </c>
      <c r="BP8" s="86">
        <v>526</v>
      </c>
      <c r="BQ8" s="86">
        <v>154</v>
      </c>
      <c r="BR8" s="86">
        <v>11</v>
      </c>
      <c r="BS8" s="92">
        <f t="shared" si="17"/>
        <v>691</v>
      </c>
      <c r="BT8" s="108"/>
      <c r="BU8" s="108"/>
      <c r="BV8" s="108"/>
      <c r="BW8" s="109"/>
      <c r="BX8" s="109"/>
      <c r="BY8" s="109"/>
      <c r="BZ8" s="108"/>
      <c r="CA8" s="108"/>
      <c r="CB8" s="108"/>
      <c r="CC8" s="109"/>
      <c r="CD8" s="109"/>
      <c r="CE8" s="109"/>
      <c r="CF8" s="109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</row>
    <row r="9" spans="1:146" s="15" customFormat="1" ht="20.25" customHeight="1" x14ac:dyDescent="0.25">
      <c r="A9" s="77">
        <v>4</v>
      </c>
      <c r="B9" s="78" t="s">
        <v>68</v>
      </c>
      <c r="C9" s="79">
        <v>22265.599999999999</v>
      </c>
      <c r="D9" s="80">
        <v>409</v>
      </c>
      <c r="E9" s="81">
        <v>128</v>
      </c>
      <c r="F9" s="82">
        <v>1101.02</v>
      </c>
      <c r="G9" s="82">
        <v>369.37</v>
      </c>
      <c r="H9" s="83">
        <v>3600351.04</v>
      </c>
      <c r="I9" s="84">
        <v>61921.7</v>
      </c>
      <c r="J9" s="85">
        <v>125</v>
      </c>
      <c r="K9" s="86">
        <v>35</v>
      </c>
      <c r="L9" s="87">
        <v>317.02999999999997</v>
      </c>
      <c r="M9" s="87">
        <v>87.57</v>
      </c>
      <c r="N9" s="88">
        <v>5529912.3499999996</v>
      </c>
      <c r="O9" s="89">
        <v>196</v>
      </c>
      <c r="P9" s="86">
        <v>79</v>
      </c>
      <c r="Q9" s="87">
        <v>466.61</v>
      </c>
      <c r="R9" s="87">
        <v>219.84</v>
      </c>
      <c r="S9" s="88">
        <v>2831777.57</v>
      </c>
      <c r="T9" s="90">
        <v>226</v>
      </c>
      <c r="U9" s="91">
        <v>85</v>
      </c>
      <c r="V9" s="91">
        <v>627.04</v>
      </c>
      <c r="W9" s="91">
        <v>296.79000000000002</v>
      </c>
      <c r="X9" s="88">
        <v>262128.23</v>
      </c>
      <c r="Y9" s="90">
        <v>393</v>
      </c>
      <c r="Z9" s="91">
        <v>116</v>
      </c>
      <c r="AA9" s="91">
        <v>1020.31</v>
      </c>
      <c r="AB9" s="91">
        <v>406.54</v>
      </c>
      <c r="AC9" s="88">
        <v>13138083.810000001</v>
      </c>
      <c r="AD9" s="90">
        <v>659</v>
      </c>
      <c r="AE9" s="91">
        <v>242</v>
      </c>
      <c r="AF9" s="91">
        <v>22</v>
      </c>
      <c r="AG9" s="91">
        <v>1813.62</v>
      </c>
      <c r="AH9" s="91">
        <v>820.24</v>
      </c>
      <c r="AI9" s="88">
        <v>48.46</v>
      </c>
      <c r="AJ9" s="88">
        <v>9151247.5800000001</v>
      </c>
      <c r="AK9" s="89">
        <v>561</v>
      </c>
      <c r="AL9" s="86">
        <v>204</v>
      </c>
      <c r="AM9" s="86"/>
      <c r="AN9" s="91">
        <v>1458</v>
      </c>
      <c r="AO9" s="91">
        <v>651</v>
      </c>
      <c r="AP9" s="91"/>
      <c r="AQ9" s="136">
        <v>417809.24</v>
      </c>
      <c r="AR9" s="143">
        <v>527</v>
      </c>
      <c r="AS9" s="144">
        <v>188</v>
      </c>
      <c r="AT9" s="91"/>
      <c r="AU9" s="91">
        <v>1368.2</v>
      </c>
      <c r="AV9" s="91">
        <v>583.70000000000005</v>
      </c>
      <c r="AW9" s="91"/>
      <c r="AX9" s="136">
        <v>45560165.640000001</v>
      </c>
      <c r="AY9" s="134">
        <f t="shared" si="12"/>
        <v>3096</v>
      </c>
      <c r="AZ9" s="68">
        <f t="shared" si="13"/>
        <v>1077</v>
      </c>
      <c r="BA9" s="86">
        <f t="shared" si="7"/>
        <v>22</v>
      </c>
      <c r="BB9" s="69">
        <f t="shared" si="14"/>
        <v>8171.829999999999</v>
      </c>
      <c r="BC9" s="69">
        <f t="shared" si="15"/>
        <v>3435.05</v>
      </c>
      <c r="BD9" s="87">
        <f t="shared" si="8"/>
        <v>48.46</v>
      </c>
      <c r="BE9" s="72">
        <f t="shared" si="16"/>
        <v>76953046.120000005</v>
      </c>
      <c r="BF9" s="91">
        <v>191064.11</v>
      </c>
      <c r="BG9" s="91">
        <v>65917.8</v>
      </c>
      <c r="BH9" s="87">
        <v>13894.7</v>
      </c>
      <c r="BI9" s="87">
        <v>5260.7</v>
      </c>
      <c r="BJ9" s="91">
        <f>BG9/AZ9</f>
        <v>61.205013927576601</v>
      </c>
      <c r="BK9" s="87">
        <f t="shared" si="9"/>
        <v>4.8845868152274834</v>
      </c>
      <c r="BL9" s="87">
        <f>BI9/BG9*1000</f>
        <v>79.806971713254981</v>
      </c>
      <c r="BM9" s="87">
        <f>BI9-BC9</f>
        <v>1825.6499999999996</v>
      </c>
      <c r="BN9" s="86">
        <f t="shared" si="10"/>
        <v>65.296443439086062</v>
      </c>
      <c r="BO9" s="87">
        <f t="shared" si="11"/>
        <v>3.1894614670380688</v>
      </c>
      <c r="BP9" s="86">
        <v>2388</v>
      </c>
      <c r="BQ9" s="86">
        <v>697</v>
      </c>
      <c r="BR9" s="86">
        <v>59</v>
      </c>
      <c r="BS9" s="92">
        <f t="shared" si="17"/>
        <v>3144</v>
      </c>
      <c r="BT9" s="108"/>
      <c r="BU9" s="108"/>
      <c r="BV9" s="108"/>
      <c r="BW9" s="109"/>
      <c r="BX9" s="109"/>
      <c r="BY9" s="109"/>
      <c r="BZ9" s="108"/>
      <c r="CA9" s="108"/>
      <c r="CB9" s="108"/>
      <c r="CC9" s="109"/>
      <c r="CD9" s="109"/>
      <c r="CE9" s="109"/>
      <c r="CF9" s="109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</row>
    <row r="10" spans="1:146" s="15" customFormat="1" ht="19.5" customHeight="1" x14ac:dyDescent="0.25">
      <c r="A10" s="77">
        <v>5</v>
      </c>
      <c r="B10" s="78" t="s">
        <v>7</v>
      </c>
      <c r="C10" s="79">
        <v>22006</v>
      </c>
      <c r="D10" s="80">
        <v>96</v>
      </c>
      <c r="E10" s="81">
        <v>72</v>
      </c>
      <c r="F10" s="82">
        <v>220.65</v>
      </c>
      <c r="G10" s="82">
        <v>177.14</v>
      </c>
      <c r="H10" s="83">
        <v>836810.35</v>
      </c>
      <c r="I10" s="84">
        <v>471155.21</v>
      </c>
      <c r="J10" s="85">
        <v>14</v>
      </c>
      <c r="K10" s="86">
        <v>8</v>
      </c>
      <c r="L10" s="87">
        <v>28.6</v>
      </c>
      <c r="M10" s="87">
        <v>13.83</v>
      </c>
      <c r="N10" s="88">
        <v>655215.82999999996</v>
      </c>
      <c r="O10" s="89">
        <v>24</v>
      </c>
      <c r="P10" s="86">
        <v>17</v>
      </c>
      <c r="Q10" s="87">
        <v>70.23</v>
      </c>
      <c r="R10" s="87">
        <v>48.86</v>
      </c>
      <c r="S10" s="88">
        <v>725547.37</v>
      </c>
      <c r="T10" s="90">
        <v>24</v>
      </c>
      <c r="U10" s="91">
        <v>23</v>
      </c>
      <c r="V10" s="91">
        <v>66.209999999999994</v>
      </c>
      <c r="W10" s="91">
        <v>72.760000000000005</v>
      </c>
      <c r="X10" s="88">
        <v>853247.73</v>
      </c>
      <c r="Y10" s="90">
        <v>18</v>
      </c>
      <c r="Z10" s="91">
        <v>10</v>
      </c>
      <c r="AA10" s="91">
        <v>61.49</v>
      </c>
      <c r="AB10" s="91">
        <v>33.25</v>
      </c>
      <c r="AC10" s="88">
        <v>1452646.39</v>
      </c>
      <c r="AD10" s="90">
        <v>6</v>
      </c>
      <c r="AE10" s="91">
        <v>0</v>
      </c>
      <c r="AF10" s="91"/>
      <c r="AG10" s="91">
        <v>17.399999999999999</v>
      </c>
      <c r="AH10" s="91">
        <v>0</v>
      </c>
      <c r="AI10" s="88"/>
      <c r="AJ10" s="88">
        <v>1240879.72</v>
      </c>
      <c r="AK10" s="89">
        <v>1</v>
      </c>
      <c r="AL10" s="86">
        <v>0</v>
      </c>
      <c r="AM10" s="86"/>
      <c r="AN10" s="91">
        <v>1.6</v>
      </c>
      <c r="AO10" s="91">
        <v>0</v>
      </c>
      <c r="AP10" s="91"/>
      <c r="AQ10" s="136">
        <v>1194784.76</v>
      </c>
      <c r="AR10" s="143">
        <v>22</v>
      </c>
      <c r="AS10" s="144">
        <v>12</v>
      </c>
      <c r="AT10" s="91"/>
      <c r="AU10" s="91">
        <v>26.4</v>
      </c>
      <c r="AV10" s="91">
        <v>2.1</v>
      </c>
      <c r="AW10" s="91"/>
      <c r="AX10" s="136">
        <v>1297268.98</v>
      </c>
      <c r="AY10" s="134">
        <f t="shared" si="12"/>
        <v>205</v>
      </c>
      <c r="AZ10" s="68">
        <f t="shared" si="13"/>
        <v>142</v>
      </c>
      <c r="BA10" s="86">
        <f t="shared" si="7"/>
        <v>0</v>
      </c>
      <c r="BB10" s="69">
        <f t="shared" si="14"/>
        <v>492.58</v>
      </c>
      <c r="BC10" s="69">
        <f t="shared" si="15"/>
        <v>347.94</v>
      </c>
      <c r="BD10" s="87">
        <f t="shared" si="8"/>
        <v>0</v>
      </c>
      <c r="BE10" s="72">
        <f t="shared" si="16"/>
        <v>7890745.9900000002</v>
      </c>
      <c r="BF10" s="91">
        <v>12923.73</v>
      </c>
      <c r="BG10" s="91">
        <v>8844.16</v>
      </c>
      <c r="BH10" s="87">
        <v>879.1</v>
      </c>
      <c r="BI10" s="87">
        <v>610.70000000000005</v>
      </c>
      <c r="BJ10" s="91">
        <f>BG10/AZ10</f>
        <v>62.282816901408452</v>
      </c>
      <c r="BK10" s="87">
        <f t="shared" si="9"/>
        <v>4.3007042253521126</v>
      </c>
      <c r="BL10" s="87">
        <f>BI10/BG10*1000</f>
        <v>69.051215717490408</v>
      </c>
      <c r="BM10" s="87">
        <f>BI10-BC10</f>
        <v>262.76000000000005</v>
      </c>
      <c r="BN10" s="86">
        <f t="shared" si="10"/>
        <v>56.973964303258548</v>
      </c>
      <c r="BO10" s="87">
        <f t="shared" si="11"/>
        <v>2.4502816901408448</v>
      </c>
      <c r="BP10" s="86">
        <v>176</v>
      </c>
      <c r="BQ10" s="86">
        <v>33</v>
      </c>
      <c r="BR10" s="86">
        <v>1</v>
      </c>
      <c r="BS10" s="92">
        <f t="shared" si="17"/>
        <v>210</v>
      </c>
      <c r="BT10" s="108"/>
      <c r="BU10" s="108"/>
      <c r="BV10" s="108"/>
      <c r="BW10" s="109"/>
      <c r="BX10" s="109"/>
      <c r="BY10" s="109"/>
      <c r="BZ10" s="108"/>
      <c r="CA10" s="108"/>
      <c r="CB10" s="108"/>
      <c r="CC10" s="109"/>
      <c r="CD10" s="109"/>
      <c r="CE10" s="109"/>
      <c r="CF10" s="109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</row>
    <row r="11" spans="1:146" s="15" customFormat="1" ht="20.100000000000001" customHeight="1" x14ac:dyDescent="0.25">
      <c r="A11" s="77">
        <v>6</v>
      </c>
      <c r="B11" s="78" t="s">
        <v>8</v>
      </c>
      <c r="C11" s="79">
        <v>20145</v>
      </c>
      <c r="D11" s="80">
        <v>396</v>
      </c>
      <c r="E11" s="81">
        <v>139</v>
      </c>
      <c r="F11" s="82">
        <v>787.75</v>
      </c>
      <c r="G11" s="82">
        <v>336.34</v>
      </c>
      <c r="H11" s="83">
        <v>4478502.34</v>
      </c>
      <c r="I11" s="84">
        <v>1574365.29</v>
      </c>
      <c r="J11" s="85">
        <v>46</v>
      </c>
      <c r="K11" s="86">
        <v>26</v>
      </c>
      <c r="L11" s="87">
        <v>114.12</v>
      </c>
      <c r="M11" s="87">
        <v>84.89</v>
      </c>
      <c r="N11" s="88">
        <v>2414499.86</v>
      </c>
      <c r="O11" s="89">
        <v>48</v>
      </c>
      <c r="P11" s="86">
        <v>17</v>
      </c>
      <c r="Q11" s="87">
        <v>115.81</v>
      </c>
      <c r="R11" s="87">
        <v>39.6</v>
      </c>
      <c r="S11" s="88">
        <v>2532054.29</v>
      </c>
      <c r="T11" s="90">
        <v>56</v>
      </c>
      <c r="U11" s="91">
        <v>31</v>
      </c>
      <c r="V11" s="91">
        <v>124.57</v>
      </c>
      <c r="W11" s="91">
        <v>78.63</v>
      </c>
      <c r="X11" s="88">
        <v>2443430.98</v>
      </c>
      <c r="Y11" s="90">
        <v>45</v>
      </c>
      <c r="Z11" s="91">
        <v>34</v>
      </c>
      <c r="AA11" s="91">
        <v>119.5</v>
      </c>
      <c r="AB11" s="91">
        <v>95.18</v>
      </c>
      <c r="AC11" s="88">
        <v>3344123.33</v>
      </c>
      <c r="AD11" s="90">
        <v>11</v>
      </c>
      <c r="AE11" s="91">
        <v>11</v>
      </c>
      <c r="AF11" s="91"/>
      <c r="AG11" s="91">
        <v>52.91</v>
      </c>
      <c r="AH11" s="91">
        <v>52.91</v>
      </c>
      <c r="AI11" s="88"/>
      <c r="AJ11" s="88">
        <v>3346920.71</v>
      </c>
      <c r="AK11" s="89">
        <v>3</v>
      </c>
      <c r="AL11" s="86">
        <v>3</v>
      </c>
      <c r="AM11" s="86">
        <v>0</v>
      </c>
      <c r="AN11" s="91">
        <v>14</v>
      </c>
      <c r="AO11" s="91">
        <v>14</v>
      </c>
      <c r="AP11" s="91">
        <v>0</v>
      </c>
      <c r="AQ11" s="136">
        <v>3188827.98</v>
      </c>
      <c r="AR11" s="143">
        <v>46</v>
      </c>
      <c r="AS11" s="144">
        <v>6</v>
      </c>
      <c r="AT11" s="91"/>
      <c r="AU11" s="91">
        <v>88</v>
      </c>
      <c r="AV11" s="91">
        <v>12.6</v>
      </c>
      <c r="AW11" s="91"/>
      <c r="AX11" s="136">
        <v>3456648.3</v>
      </c>
      <c r="AY11" s="134">
        <f t="shared" si="12"/>
        <v>651</v>
      </c>
      <c r="AZ11" s="68">
        <f t="shared" si="13"/>
        <v>267</v>
      </c>
      <c r="BA11" s="86">
        <f t="shared" si="7"/>
        <v>0</v>
      </c>
      <c r="BB11" s="69">
        <f t="shared" si="14"/>
        <v>1416.66</v>
      </c>
      <c r="BC11" s="69">
        <f t="shared" si="15"/>
        <v>714.15000000000009</v>
      </c>
      <c r="BD11" s="87">
        <f t="shared" si="8"/>
        <v>0</v>
      </c>
      <c r="BE11" s="72">
        <f t="shared" si="16"/>
        <v>22300870.740000002</v>
      </c>
      <c r="BF11" s="91">
        <v>40395.69</v>
      </c>
      <c r="BG11" s="91">
        <v>16464.96</v>
      </c>
      <c r="BH11" s="87">
        <v>2312.9</v>
      </c>
      <c r="BI11" s="87">
        <v>1075.9000000000001</v>
      </c>
      <c r="BJ11" s="91">
        <f>BG11/AZ11</f>
        <v>61.666516853932578</v>
      </c>
      <c r="BK11" s="87">
        <f t="shared" ref="BK11" si="20">BI11/AZ11</f>
        <v>4.0295880149812735</v>
      </c>
      <c r="BL11" s="87">
        <f>BI11/BG11*1000</f>
        <v>65.344829261656272</v>
      </c>
      <c r="BM11" s="87">
        <f>BI11-BC11</f>
        <v>361.75</v>
      </c>
      <c r="BN11" s="86">
        <f t="shared" ref="BN11" si="21">BC11/BI11*100</f>
        <v>66.376986708801937</v>
      </c>
      <c r="BO11" s="87">
        <f t="shared" ref="BO11" si="22">BC11/AZ11</f>
        <v>2.6747191011235958</v>
      </c>
      <c r="BP11" s="86">
        <v>533</v>
      </c>
      <c r="BQ11" s="86">
        <v>122</v>
      </c>
      <c r="BR11" s="86">
        <v>1</v>
      </c>
      <c r="BS11" s="92">
        <f t="shared" si="17"/>
        <v>656</v>
      </c>
      <c r="BT11" s="108"/>
      <c r="BU11" s="108"/>
      <c r="BV11" s="108"/>
      <c r="BW11" s="109"/>
      <c r="BX11" s="109"/>
      <c r="BY11" s="109"/>
      <c r="BZ11" s="108"/>
      <c r="CA11" s="108"/>
      <c r="CB11" s="108"/>
      <c r="CC11" s="109"/>
      <c r="CD11" s="109"/>
      <c r="CE11" s="109"/>
      <c r="CF11" s="109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</row>
    <row r="12" spans="1:146" s="15" customFormat="1" ht="20.100000000000001" customHeight="1" x14ac:dyDescent="0.25">
      <c r="A12" s="77">
        <v>7</v>
      </c>
      <c r="B12" s="78" t="s">
        <v>9</v>
      </c>
      <c r="C12" s="79">
        <v>14835</v>
      </c>
      <c r="D12" s="80">
        <v>5</v>
      </c>
      <c r="E12" s="81">
        <v>5</v>
      </c>
      <c r="F12" s="82">
        <v>30.49</v>
      </c>
      <c r="G12" s="82">
        <v>30.49</v>
      </c>
      <c r="H12" s="83">
        <v>66886.63</v>
      </c>
      <c r="I12" s="84">
        <v>90006.54</v>
      </c>
      <c r="J12" s="85">
        <v>1</v>
      </c>
      <c r="K12" s="86">
        <v>1</v>
      </c>
      <c r="L12" s="87">
        <v>3.68</v>
      </c>
      <c r="M12" s="87">
        <v>3.68</v>
      </c>
      <c r="N12" s="88">
        <v>95273.96</v>
      </c>
      <c r="O12" s="89">
        <v>0</v>
      </c>
      <c r="P12" s="86">
        <v>0</v>
      </c>
      <c r="Q12" s="87">
        <v>0</v>
      </c>
      <c r="R12" s="87">
        <v>0</v>
      </c>
      <c r="S12" s="88">
        <v>79368.39</v>
      </c>
      <c r="T12" s="90">
        <v>2</v>
      </c>
      <c r="U12" s="91">
        <v>2</v>
      </c>
      <c r="V12" s="91">
        <v>4.17</v>
      </c>
      <c r="W12" s="91">
        <v>4.17</v>
      </c>
      <c r="X12" s="88">
        <v>94468.5</v>
      </c>
      <c r="Y12" s="90">
        <v>2</v>
      </c>
      <c r="Z12" s="91">
        <v>2</v>
      </c>
      <c r="AA12" s="91">
        <v>4.34</v>
      </c>
      <c r="AB12" s="91">
        <v>4.34</v>
      </c>
      <c r="AC12" s="88">
        <v>119693.34</v>
      </c>
      <c r="AD12" s="90">
        <v>0</v>
      </c>
      <c r="AE12" s="91">
        <v>0</v>
      </c>
      <c r="AF12" s="91"/>
      <c r="AG12" s="91">
        <v>0</v>
      </c>
      <c r="AH12" s="91">
        <v>0</v>
      </c>
      <c r="AI12" s="88"/>
      <c r="AJ12" s="88">
        <v>145290.29</v>
      </c>
      <c r="AK12" s="89">
        <v>1</v>
      </c>
      <c r="AL12" s="86">
        <v>1</v>
      </c>
      <c r="AM12" s="86">
        <v>0</v>
      </c>
      <c r="AN12" s="91">
        <v>2.25</v>
      </c>
      <c r="AO12" s="91">
        <v>2.25</v>
      </c>
      <c r="AP12" s="91">
        <v>0</v>
      </c>
      <c r="AQ12" s="136">
        <v>125651.74</v>
      </c>
      <c r="AR12" s="143">
        <v>7</v>
      </c>
      <c r="AS12" s="144">
        <v>7</v>
      </c>
      <c r="AT12" s="91"/>
      <c r="AU12" s="91">
        <v>10.199999999999999</v>
      </c>
      <c r="AV12" s="91">
        <v>10.199999999999999</v>
      </c>
      <c r="AW12" s="91"/>
      <c r="AX12" s="136">
        <v>116243.63</v>
      </c>
      <c r="AY12" s="134">
        <f t="shared" si="12"/>
        <v>18</v>
      </c>
      <c r="AZ12" s="68">
        <f t="shared" si="13"/>
        <v>18</v>
      </c>
      <c r="BA12" s="86">
        <f t="shared" si="7"/>
        <v>0</v>
      </c>
      <c r="BB12" s="69">
        <f t="shared" si="14"/>
        <v>55.13000000000001</v>
      </c>
      <c r="BC12" s="69">
        <f t="shared" si="15"/>
        <v>55.13000000000001</v>
      </c>
      <c r="BD12" s="87">
        <f t="shared" si="8"/>
        <v>0</v>
      </c>
      <c r="BE12" s="72">
        <f t="shared" si="16"/>
        <v>865996.39</v>
      </c>
      <c r="BF12" s="91">
        <v>1146.8900000000001</v>
      </c>
      <c r="BG12" s="91">
        <v>1146.8900000000001</v>
      </c>
      <c r="BH12" s="87">
        <v>88.2</v>
      </c>
      <c r="BI12" s="87">
        <v>88.2</v>
      </c>
      <c r="BJ12" s="91">
        <f>BG12/AZ12</f>
        <v>63.716111111111118</v>
      </c>
      <c r="BK12" s="87">
        <f t="shared" ref="BK12" si="23">BI12/AZ12</f>
        <v>4.9000000000000004</v>
      </c>
      <c r="BL12" s="87">
        <f>BI12/BG12*1000</f>
        <v>76.903626328592978</v>
      </c>
      <c r="BM12" s="87">
        <f>BI12-BC12</f>
        <v>33.069999999999993</v>
      </c>
      <c r="BN12" s="86">
        <f t="shared" ref="BN12" si="24">BC12/BI12*100</f>
        <v>62.505668934240376</v>
      </c>
      <c r="BO12" s="87">
        <f t="shared" ref="BO12" si="25">BC12/AZ12</f>
        <v>3.0627777777777783</v>
      </c>
      <c r="BP12" s="86">
        <v>12</v>
      </c>
      <c r="BQ12" s="86">
        <v>6</v>
      </c>
      <c r="BR12" s="86">
        <v>0</v>
      </c>
      <c r="BS12" s="92">
        <f t="shared" si="17"/>
        <v>18</v>
      </c>
      <c r="BT12" s="108"/>
      <c r="BU12" s="108"/>
      <c r="BV12" s="108"/>
      <c r="BW12" s="109"/>
      <c r="BX12" s="109"/>
      <c r="BY12" s="109"/>
      <c r="BZ12" s="108"/>
      <c r="CA12" s="108"/>
      <c r="CB12" s="108"/>
      <c r="CC12" s="109"/>
      <c r="CD12" s="109"/>
      <c r="CE12" s="109"/>
      <c r="CF12" s="109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</row>
    <row r="13" spans="1:146" s="15" customFormat="1" ht="20.100000000000001" customHeight="1" x14ac:dyDescent="0.25">
      <c r="A13" s="77">
        <v>8</v>
      </c>
      <c r="B13" s="78" t="s">
        <v>10</v>
      </c>
      <c r="C13" s="79">
        <v>14578</v>
      </c>
      <c r="D13" s="80">
        <v>0</v>
      </c>
      <c r="E13" s="81">
        <v>0</v>
      </c>
      <c r="F13" s="82">
        <v>0</v>
      </c>
      <c r="G13" s="82">
        <v>0</v>
      </c>
      <c r="H13" s="83">
        <v>0</v>
      </c>
      <c r="I13" s="84">
        <v>0</v>
      </c>
      <c r="J13" s="85"/>
      <c r="K13" s="86"/>
      <c r="L13" s="87"/>
      <c r="M13" s="87"/>
      <c r="N13" s="88"/>
      <c r="O13" s="89"/>
      <c r="P13" s="86"/>
      <c r="Q13" s="87"/>
      <c r="R13" s="87"/>
      <c r="S13" s="88"/>
      <c r="T13" s="90"/>
      <c r="U13" s="91"/>
      <c r="V13" s="91"/>
      <c r="W13" s="91"/>
      <c r="X13" s="88"/>
      <c r="Y13" s="90"/>
      <c r="Z13" s="91"/>
      <c r="AA13" s="91"/>
      <c r="AB13" s="91"/>
      <c r="AC13" s="88"/>
      <c r="AD13" s="90"/>
      <c r="AE13" s="91"/>
      <c r="AF13" s="91"/>
      <c r="AG13" s="91"/>
      <c r="AH13" s="91"/>
      <c r="AI13" s="88"/>
      <c r="AJ13" s="88"/>
      <c r="AK13" s="89"/>
      <c r="AL13" s="86"/>
      <c r="AM13" s="86"/>
      <c r="AN13" s="91"/>
      <c r="AO13" s="91"/>
      <c r="AP13" s="91"/>
      <c r="AQ13" s="136"/>
      <c r="AR13" s="143"/>
      <c r="AS13" s="144"/>
      <c r="AT13" s="91"/>
      <c r="AU13" s="91"/>
      <c r="AV13" s="91"/>
      <c r="AW13" s="91"/>
      <c r="AX13" s="136"/>
      <c r="AY13" s="134">
        <f t="shared" si="12"/>
        <v>0</v>
      </c>
      <c r="AZ13" s="68">
        <f t="shared" si="13"/>
        <v>0</v>
      </c>
      <c r="BA13" s="86">
        <f t="shared" si="7"/>
        <v>0</v>
      </c>
      <c r="BB13" s="69">
        <f t="shared" si="14"/>
        <v>0</v>
      </c>
      <c r="BC13" s="69">
        <f t="shared" si="15"/>
        <v>0</v>
      </c>
      <c r="BD13" s="87">
        <f t="shared" si="8"/>
        <v>0</v>
      </c>
      <c r="BE13" s="72">
        <f t="shared" si="16"/>
        <v>0</v>
      </c>
      <c r="BF13" s="91"/>
      <c r="BG13" s="91"/>
      <c r="BH13" s="87"/>
      <c r="BI13" s="87"/>
      <c r="BJ13" s="91"/>
      <c r="BK13" s="87"/>
      <c r="BL13" s="87"/>
      <c r="BM13" s="87"/>
      <c r="BN13" s="86"/>
      <c r="BO13" s="87"/>
      <c r="BP13" s="86"/>
      <c r="BQ13" s="86"/>
      <c r="BR13" s="86"/>
      <c r="BS13" s="92">
        <f t="shared" si="17"/>
        <v>0</v>
      </c>
      <c r="BT13" s="108"/>
      <c r="BU13" s="108"/>
      <c r="BV13" s="108"/>
      <c r="BW13" s="109"/>
      <c r="BX13" s="109"/>
      <c r="BY13" s="109"/>
      <c r="BZ13" s="108"/>
      <c r="CA13" s="108"/>
      <c r="CB13" s="108"/>
      <c r="CC13" s="109"/>
      <c r="CD13" s="109"/>
      <c r="CE13" s="109"/>
      <c r="CF13" s="109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</row>
    <row r="14" spans="1:146" s="15" customFormat="1" ht="36" customHeight="1" x14ac:dyDescent="0.25">
      <c r="A14" s="77">
        <v>9</v>
      </c>
      <c r="B14" s="78" t="s">
        <v>11</v>
      </c>
      <c r="C14" s="79">
        <v>13261</v>
      </c>
      <c r="D14" s="80">
        <v>22</v>
      </c>
      <c r="E14" s="81">
        <v>3</v>
      </c>
      <c r="F14" s="82">
        <v>61.730000000000004</v>
      </c>
      <c r="G14" s="82">
        <v>9.81</v>
      </c>
      <c r="H14" s="83">
        <v>437077.95</v>
      </c>
      <c r="I14" s="84">
        <v>138121.84</v>
      </c>
      <c r="J14" s="85">
        <v>3</v>
      </c>
      <c r="K14" s="86">
        <v>1</v>
      </c>
      <c r="L14" s="87">
        <v>5.6</v>
      </c>
      <c r="M14" s="87">
        <v>2.5</v>
      </c>
      <c r="N14" s="88">
        <v>176869.61</v>
      </c>
      <c r="O14" s="89">
        <v>2</v>
      </c>
      <c r="P14" s="86">
        <v>0</v>
      </c>
      <c r="Q14" s="87">
        <v>9.36</v>
      </c>
      <c r="R14" s="87">
        <v>0</v>
      </c>
      <c r="S14" s="88">
        <v>188782.23</v>
      </c>
      <c r="T14" s="90">
        <v>1</v>
      </c>
      <c r="U14" s="91">
        <v>1</v>
      </c>
      <c r="V14" s="91">
        <v>6.05</v>
      </c>
      <c r="W14" s="91">
        <v>6.05</v>
      </c>
      <c r="X14" s="88">
        <v>202854.14</v>
      </c>
      <c r="Y14" s="90">
        <v>4</v>
      </c>
      <c r="Z14" s="91">
        <v>2</v>
      </c>
      <c r="AA14" s="91">
        <v>15.1</v>
      </c>
      <c r="AB14" s="91">
        <v>10.95</v>
      </c>
      <c r="AC14" s="88">
        <v>255268.64</v>
      </c>
      <c r="AD14" s="90">
        <v>1</v>
      </c>
      <c r="AE14" s="91">
        <v>1</v>
      </c>
      <c r="AF14" s="91"/>
      <c r="AG14" s="91">
        <v>4.7</v>
      </c>
      <c r="AH14" s="91">
        <v>4.7</v>
      </c>
      <c r="AI14" s="88"/>
      <c r="AJ14" s="88">
        <v>281746.67</v>
      </c>
      <c r="AK14" s="89">
        <v>0</v>
      </c>
      <c r="AL14" s="86">
        <v>0</v>
      </c>
      <c r="AM14" s="86"/>
      <c r="AN14" s="91">
        <v>0</v>
      </c>
      <c r="AO14" s="91">
        <v>0</v>
      </c>
      <c r="AP14" s="91"/>
      <c r="AQ14" s="136">
        <v>296817.33</v>
      </c>
      <c r="AR14" s="143">
        <v>33</v>
      </c>
      <c r="AS14" s="144">
        <v>8</v>
      </c>
      <c r="AT14" s="91"/>
      <c r="AU14" s="91">
        <v>102.5</v>
      </c>
      <c r="AV14" s="91">
        <v>34</v>
      </c>
      <c r="AW14" s="91"/>
      <c r="AX14" s="136">
        <v>248932.9</v>
      </c>
      <c r="AY14" s="134">
        <f t="shared" si="12"/>
        <v>66</v>
      </c>
      <c r="AZ14" s="68">
        <f t="shared" si="13"/>
        <v>16</v>
      </c>
      <c r="BA14" s="86">
        <f t="shared" si="7"/>
        <v>0</v>
      </c>
      <c r="BB14" s="69">
        <f t="shared" si="14"/>
        <v>205.04</v>
      </c>
      <c r="BC14" s="69">
        <f t="shared" si="15"/>
        <v>68.009999999999991</v>
      </c>
      <c r="BD14" s="87">
        <f t="shared" si="8"/>
        <v>0</v>
      </c>
      <c r="BE14" s="72">
        <f t="shared" si="16"/>
        <v>1789393.3599999999</v>
      </c>
      <c r="BF14" s="91">
        <v>1988.01</v>
      </c>
      <c r="BG14" s="91">
        <v>458.46</v>
      </c>
      <c r="BH14" s="87">
        <v>172.7</v>
      </c>
      <c r="BI14" s="87">
        <v>58.08</v>
      </c>
      <c r="BJ14" s="91">
        <f>BG14/AZ14</f>
        <v>28.653749999999999</v>
      </c>
      <c r="BK14" s="87">
        <f t="shared" ref="BK14" si="26">BI14/AZ14</f>
        <v>3.63</v>
      </c>
      <c r="BL14" s="87">
        <f>BI14/BG14*1000</f>
        <v>126.68498887580159</v>
      </c>
      <c r="BM14" s="87">
        <f>BI14-BC14</f>
        <v>-9.9299999999999926</v>
      </c>
      <c r="BN14" s="86">
        <f t="shared" ref="BN14" si="27">BC14/BI14*100</f>
        <v>117.09710743801651</v>
      </c>
      <c r="BO14" s="87">
        <f t="shared" ref="BO14" si="28">BC14/AZ14</f>
        <v>4.2506249999999994</v>
      </c>
      <c r="BP14" s="86">
        <v>25</v>
      </c>
      <c r="BQ14" s="86">
        <v>8</v>
      </c>
      <c r="BR14" s="86">
        <v>0</v>
      </c>
      <c r="BS14" s="92">
        <f t="shared" si="17"/>
        <v>33</v>
      </c>
      <c r="BT14" s="108"/>
      <c r="BU14" s="108"/>
      <c r="BV14" s="108"/>
      <c r="BW14" s="109"/>
      <c r="BX14" s="109"/>
      <c r="BY14" s="109"/>
      <c r="BZ14" s="108"/>
      <c r="CA14" s="108"/>
      <c r="CB14" s="108"/>
      <c r="CC14" s="109"/>
      <c r="CD14" s="109"/>
      <c r="CE14" s="109"/>
      <c r="CF14" s="109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</row>
    <row r="15" spans="1:146" s="15" customFormat="1" ht="20.100000000000001" customHeight="1" x14ac:dyDescent="0.25">
      <c r="A15" s="77">
        <v>10</v>
      </c>
      <c r="B15" s="78" t="s">
        <v>12</v>
      </c>
      <c r="C15" s="79">
        <v>12807</v>
      </c>
      <c r="D15" s="80">
        <v>193</v>
      </c>
      <c r="E15" s="81">
        <v>40</v>
      </c>
      <c r="F15" s="82">
        <v>606.62</v>
      </c>
      <c r="G15" s="82">
        <v>147.5</v>
      </c>
      <c r="H15" s="83">
        <v>2771257.7399999998</v>
      </c>
      <c r="I15" s="84">
        <v>1595814.92</v>
      </c>
      <c r="J15" s="85">
        <v>36</v>
      </c>
      <c r="K15" s="86">
        <v>10</v>
      </c>
      <c r="L15" s="87">
        <v>135.22999999999999</v>
      </c>
      <c r="M15" s="87">
        <v>40.43</v>
      </c>
      <c r="N15" s="88">
        <v>2349032.91</v>
      </c>
      <c r="O15" s="89">
        <v>65</v>
      </c>
      <c r="P15" s="86">
        <v>10</v>
      </c>
      <c r="Q15" s="87">
        <v>179.61</v>
      </c>
      <c r="R15" s="87">
        <v>40.35</v>
      </c>
      <c r="S15" s="88">
        <v>2668588.42</v>
      </c>
      <c r="T15" s="90">
        <v>95</v>
      </c>
      <c r="U15" s="91">
        <v>27</v>
      </c>
      <c r="V15" s="91">
        <v>283.95999999999998</v>
      </c>
      <c r="W15" s="91">
        <v>93.69</v>
      </c>
      <c r="X15" s="88">
        <v>3222237.55</v>
      </c>
      <c r="Y15" s="90">
        <v>34</v>
      </c>
      <c r="Z15" s="91">
        <v>27</v>
      </c>
      <c r="AA15" s="91">
        <v>127</v>
      </c>
      <c r="AB15" s="91">
        <v>112.02</v>
      </c>
      <c r="AC15" s="88">
        <v>3942835.98</v>
      </c>
      <c r="AD15" s="90">
        <v>49</v>
      </c>
      <c r="AE15" s="91">
        <v>8</v>
      </c>
      <c r="AF15" s="91"/>
      <c r="AG15" s="91">
        <v>140.02000000000001</v>
      </c>
      <c r="AH15" s="91">
        <v>39.22</v>
      </c>
      <c r="AI15" s="88"/>
      <c r="AJ15" s="88">
        <v>4446607.97</v>
      </c>
      <c r="AK15" s="89">
        <v>18</v>
      </c>
      <c r="AL15" s="86">
        <v>6</v>
      </c>
      <c r="AM15" s="86"/>
      <c r="AN15" s="91">
        <v>64.900000000000006</v>
      </c>
      <c r="AO15" s="91">
        <v>36.5</v>
      </c>
      <c r="AP15" s="91"/>
      <c r="AQ15" s="136">
        <v>4602324.43</v>
      </c>
      <c r="AR15" s="143">
        <v>27</v>
      </c>
      <c r="AS15" s="144">
        <v>18</v>
      </c>
      <c r="AT15" s="91"/>
      <c r="AU15" s="91">
        <v>70.099999999999994</v>
      </c>
      <c r="AV15" s="91">
        <v>37.200000000000003</v>
      </c>
      <c r="AW15" s="91"/>
      <c r="AX15" s="136">
        <v>0</v>
      </c>
      <c r="AY15" s="134">
        <f t="shared" si="12"/>
        <v>517</v>
      </c>
      <c r="AZ15" s="68">
        <f t="shared" si="13"/>
        <v>146</v>
      </c>
      <c r="BA15" s="86">
        <f t="shared" si="7"/>
        <v>0</v>
      </c>
      <c r="BB15" s="69">
        <f t="shared" si="14"/>
        <v>1607.44</v>
      </c>
      <c r="BC15" s="69">
        <f t="shared" si="15"/>
        <v>546.91000000000008</v>
      </c>
      <c r="BD15" s="87">
        <f t="shared" si="8"/>
        <v>0</v>
      </c>
      <c r="BE15" s="72">
        <f t="shared" si="16"/>
        <v>22827442.18</v>
      </c>
      <c r="BF15" s="91">
        <v>32739.67</v>
      </c>
      <c r="BG15" s="91">
        <v>9058.98</v>
      </c>
      <c r="BH15" s="87">
        <v>3314.4</v>
      </c>
      <c r="BI15" s="87">
        <v>940.8</v>
      </c>
      <c r="BJ15" s="91">
        <f>BG15/AZ15</f>
        <v>62.04780821917808</v>
      </c>
      <c r="BK15" s="87">
        <f t="shared" ref="BK15" si="29">BI15/AZ15</f>
        <v>6.4438356164383555</v>
      </c>
      <c r="BL15" s="87">
        <f>BI15/BG15*1000</f>
        <v>103.85275163428994</v>
      </c>
      <c r="BM15" s="87">
        <f>BI15-BC15</f>
        <v>393.88999999999987</v>
      </c>
      <c r="BN15" s="86">
        <f t="shared" ref="BN15" si="30">BC15/BI15*100</f>
        <v>58.132440476190482</v>
      </c>
      <c r="BO15" s="87">
        <f t="shared" ref="BO15" si="31">BC15/AZ15</f>
        <v>3.7459589041095898</v>
      </c>
      <c r="BP15" s="86">
        <v>396</v>
      </c>
      <c r="BQ15" s="86">
        <v>115</v>
      </c>
      <c r="BR15" s="86">
        <v>5</v>
      </c>
      <c r="BS15" s="92">
        <f t="shared" si="17"/>
        <v>516</v>
      </c>
      <c r="BT15" s="108"/>
      <c r="BU15" s="108"/>
      <c r="BV15" s="108"/>
      <c r="BW15" s="109"/>
      <c r="BX15" s="109"/>
      <c r="BY15" s="109"/>
      <c r="BZ15" s="108"/>
      <c r="CA15" s="108"/>
      <c r="CB15" s="108"/>
      <c r="CC15" s="109"/>
      <c r="CD15" s="109"/>
      <c r="CE15" s="109"/>
      <c r="CF15" s="109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</row>
    <row r="16" spans="1:146" s="167" customFormat="1" ht="20.100000000000001" customHeight="1" x14ac:dyDescent="0.25">
      <c r="A16" s="149">
        <v>11</v>
      </c>
      <c r="B16" s="150" t="s">
        <v>13</v>
      </c>
      <c r="C16" s="151">
        <v>12135</v>
      </c>
      <c r="D16" s="98">
        <v>94</v>
      </c>
      <c r="E16" s="95">
        <v>34</v>
      </c>
      <c r="F16" s="96">
        <v>268.36</v>
      </c>
      <c r="G16" s="96">
        <v>111.94000000000001</v>
      </c>
      <c r="H16" s="97">
        <v>1359445.0499999998</v>
      </c>
      <c r="I16" s="152">
        <v>597974.98</v>
      </c>
      <c r="J16" s="153">
        <v>3</v>
      </c>
      <c r="K16" s="154">
        <v>2</v>
      </c>
      <c r="L16" s="155">
        <v>18.53</v>
      </c>
      <c r="M16" s="155">
        <v>14.27</v>
      </c>
      <c r="N16" s="156">
        <v>967717.39</v>
      </c>
      <c r="O16" s="157">
        <v>11</v>
      </c>
      <c r="P16" s="154">
        <v>5</v>
      </c>
      <c r="Q16" s="155">
        <v>43.6</v>
      </c>
      <c r="R16" s="155">
        <v>33.590000000000003</v>
      </c>
      <c r="S16" s="156">
        <v>789896.27</v>
      </c>
      <c r="T16" s="158"/>
      <c r="U16" s="159"/>
      <c r="V16" s="159"/>
      <c r="W16" s="159"/>
      <c r="X16" s="156"/>
      <c r="Y16" s="158">
        <v>36</v>
      </c>
      <c r="Z16" s="159">
        <v>19</v>
      </c>
      <c r="AA16" s="159">
        <v>119.09</v>
      </c>
      <c r="AB16" s="159">
        <v>67.64</v>
      </c>
      <c r="AC16" s="156">
        <v>2176929.87</v>
      </c>
      <c r="AD16" s="158">
        <v>13</v>
      </c>
      <c r="AE16" s="159">
        <v>9</v>
      </c>
      <c r="AF16" s="159"/>
      <c r="AG16" s="159">
        <v>20.67</v>
      </c>
      <c r="AH16" s="159">
        <v>21.1</v>
      </c>
      <c r="AI16" s="156"/>
      <c r="AJ16" s="156">
        <v>1438442.48</v>
      </c>
      <c r="AK16" s="157">
        <v>5</v>
      </c>
      <c r="AL16" s="154">
        <v>0</v>
      </c>
      <c r="AM16" s="154">
        <v>0</v>
      </c>
      <c r="AN16" s="159">
        <v>10.39</v>
      </c>
      <c r="AO16" s="159">
        <v>0</v>
      </c>
      <c r="AP16" s="159">
        <v>0</v>
      </c>
      <c r="AQ16" s="160">
        <v>1125940.24</v>
      </c>
      <c r="AR16" s="161">
        <v>9</v>
      </c>
      <c r="AS16" s="162">
        <v>8</v>
      </c>
      <c r="AT16" s="159"/>
      <c r="AU16" s="159">
        <v>26.8</v>
      </c>
      <c r="AV16" s="159">
        <v>22.4</v>
      </c>
      <c r="AW16" s="159"/>
      <c r="AX16" s="160">
        <v>1801611.07</v>
      </c>
      <c r="AY16" s="134">
        <f t="shared" si="12"/>
        <v>171</v>
      </c>
      <c r="AZ16" s="68">
        <f t="shared" si="13"/>
        <v>77</v>
      </c>
      <c r="BA16" s="154">
        <f t="shared" si="7"/>
        <v>0</v>
      </c>
      <c r="BB16" s="69">
        <f t="shared" si="14"/>
        <v>507.44000000000005</v>
      </c>
      <c r="BC16" s="69">
        <f t="shared" si="15"/>
        <v>270.94</v>
      </c>
      <c r="BD16" s="155">
        <f t="shared" si="8"/>
        <v>0</v>
      </c>
      <c r="BE16" s="72">
        <f t="shared" si="16"/>
        <v>8898512.3000000007</v>
      </c>
      <c r="BF16" s="159">
        <v>10571.94</v>
      </c>
      <c r="BG16" s="159">
        <v>4633.8999999999996</v>
      </c>
      <c r="BH16" s="155">
        <v>826.9</v>
      </c>
      <c r="BI16" s="155">
        <v>404.1</v>
      </c>
      <c r="BJ16" s="159">
        <f>BG16/AZ16</f>
        <v>60.180519480519479</v>
      </c>
      <c r="BK16" s="155">
        <f>BI16/AZ16</f>
        <v>5.2480519480519483</v>
      </c>
      <c r="BL16" s="155">
        <f>BI16/BG16*1000</f>
        <v>87.205161958609395</v>
      </c>
      <c r="BM16" s="155">
        <f>BI16-BC16</f>
        <v>133.16000000000003</v>
      </c>
      <c r="BN16" s="154">
        <f t="shared" ref="BN16" si="32">BC16/BI16*100</f>
        <v>67.047760455332835</v>
      </c>
      <c r="BO16" s="155">
        <f t="shared" ref="BO16" si="33">BC16/AZ16</f>
        <v>3.5187012987012989</v>
      </c>
      <c r="BP16" s="154">
        <v>118</v>
      </c>
      <c r="BQ16" s="154">
        <v>49</v>
      </c>
      <c r="BR16" s="154">
        <v>4</v>
      </c>
      <c r="BS16" s="163">
        <f t="shared" si="17"/>
        <v>171</v>
      </c>
      <c r="BT16" s="164"/>
      <c r="BU16" s="164"/>
      <c r="BV16" s="164"/>
      <c r="BW16" s="165"/>
      <c r="BX16" s="165"/>
      <c r="BY16" s="165"/>
      <c r="BZ16" s="164"/>
      <c r="CA16" s="164"/>
      <c r="CB16" s="164"/>
      <c r="CC16" s="165"/>
      <c r="CD16" s="165"/>
      <c r="CE16" s="165"/>
      <c r="CF16" s="165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  <c r="DQ16" s="166"/>
      <c r="DR16" s="166"/>
      <c r="DS16" s="166"/>
      <c r="DT16" s="166"/>
      <c r="DU16" s="166"/>
      <c r="DV16" s="166"/>
      <c r="DW16" s="166"/>
      <c r="DX16" s="166"/>
      <c r="DY16" s="166"/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66"/>
      <c r="EL16" s="166"/>
      <c r="EM16" s="166"/>
      <c r="EN16" s="166"/>
      <c r="EO16" s="166"/>
      <c r="EP16" s="166"/>
    </row>
    <row r="17" spans="1:146" s="15" customFormat="1" ht="20.100000000000001" customHeight="1" x14ac:dyDescent="0.25">
      <c r="A17" s="77">
        <v>12</v>
      </c>
      <c r="B17" s="78" t="s">
        <v>14</v>
      </c>
      <c r="C17" s="79">
        <v>9285</v>
      </c>
      <c r="D17" s="80">
        <v>0</v>
      </c>
      <c r="E17" s="81">
        <v>0</v>
      </c>
      <c r="F17" s="82">
        <v>0</v>
      </c>
      <c r="G17" s="82">
        <v>0</v>
      </c>
      <c r="H17" s="83">
        <v>0</v>
      </c>
      <c r="I17" s="84">
        <v>0</v>
      </c>
      <c r="J17" s="85"/>
      <c r="K17" s="86"/>
      <c r="L17" s="87"/>
      <c r="M17" s="87"/>
      <c r="N17" s="88"/>
      <c r="O17" s="89"/>
      <c r="P17" s="86"/>
      <c r="Q17" s="87"/>
      <c r="R17" s="87"/>
      <c r="S17" s="88"/>
      <c r="T17" s="90"/>
      <c r="U17" s="91"/>
      <c r="V17" s="91"/>
      <c r="W17" s="91"/>
      <c r="X17" s="88"/>
      <c r="Y17" s="90"/>
      <c r="Z17" s="91"/>
      <c r="AA17" s="91"/>
      <c r="AB17" s="91"/>
      <c r="AC17" s="88"/>
      <c r="AD17" s="90"/>
      <c r="AE17" s="91"/>
      <c r="AF17" s="91"/>
      <c r="AG17" s="91"/>
      <c r="AH17" s="91"/>
      <c r="AI17" s="88"/>
      <c r="AJ17" s="88"/>
      <c r="AK17" s="89"/>
      <c r="AL17" s="86"/>
      <c r="AM17" s="86"/>
      <c r="AN17" s="91"/>
      <c r="AO17" s="91"/>
      <c r="AP17" s="91"/>
      <c r="AQ17" s="136"/>
      <c r="AR17" s="143"/>
      <c r="AS17" s="144"/>
      <c r="AT17" s="91"/>
      <c r="AU17" s="91"/>
      <c r="AV17" s="91"/>
      <c r="AW17" s="91"/>
      <c r="AX17" s="136"/>
      <c r="AY17" s="134">
        <f t="shared" si="12"/>
        <v>0</v>
      </c>
      <c r="AZ17" s="68">
        <f t="shared" si="13"/>
        <v>0</v>
      </c>
      <c r="BA17" s="86">
        <f t="shared" si="7"/>
        <v>0</v>
      </c>
      <c r="BB17" s="69">
        <f t="shared" si="14"/>
        <v>0</v>
      </c>
      <c r="BC17" s="69">
        <f t="shared" si="15"/>
        <v>0</v>
      </c>
      <c r="BD17" s="87">
        <f t="shared" si="8"/>
        <v>0</v>
      </c>
      <c r="BE17" s="72">
        <f t="shared" si="16"/>
        <v>0</v>
      </c>
      <c r="BF17" s="91"/>
      <c r="BG17" s="91"/>
      <c r="BH17" s="87"/>
      <c r="BI17" s="87"/>
      <c r="BJ17" s="91"/>
      <c r="BK17" s="87"/>
      <c r="BL17" s="87"/>
      <c r="BM17" s="87"/>
      <c r="BN17" s="86"/>
      <c r="BO17" s="87"/>
      <c r="BP17" s="86"/>
      <c r="BQ17" s="86"/>
      <c r="BR17" s="86"/>
      <c r="BS17" s="92">
        <f t="shared" si="17"/>
        <v>0</v>
      </c>
      <c r="BT17" s="108"/>
      <c r="BU17" s="108"/>
      <c r="BV17" s="108"/>
      <c r="BW17" s="109"/>
      <c r="BX17" s="109"/>
      <c r="BY17" s="109"/>
      <c r="BZ17" s="108"/>
      <c r="CA17" s="108"/>
      <c r="CB17" s="108"/>
      <c r="CC17" s="109"/>
      <c r="CD17" s="109"/>
      <c r="CE17" s="109"/>
      <c r="CF17" s="109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</row>
    <row r="18" spans="1:146" s="15" customFormat="1" ht="17.25" customHeight="1" x14ac:dyDescent="0.25">
      <c r="A18" s="77">
        <v>13</v>
      </c>
      <c r="B18" s="78" t="s">
        <v>15</v>
      </c>
      <c r="C18" s="79">
        <v>8538</v>
      </c>
      <c r="D18" s="80">
        <v>7</v>
      </c>
      <c r="E18" s="81">
        <v>7</v>
      </c>
      <c r="F18" s="82">
        <v>11.16</v>
      </c>
      <c r="G18" s="82">
        <v>11.16</v>
      </c>
      <c r="H18" s="83">
        <v>0</v>
      </c>
      <c r="I18" s="84">
        <v>103853.87</v>
      </c>
      <c r="J18" s="85">
        <v>3</v>
      </c>
      <c r="K18" s="86">
        <v>3</v>
      </c>
      <c r="L18" s="87">
        <v>5.44</v>
      </c>
      <c r="M18" s="87">
        <v>5.44</v>
      </c>
      <c r="N18" s="88">
        <v>56570.9</v>
      </c>
      <c r="O18" s="89">
        <v>2</v>
      </c>
      <c r="P18" s="86">
        <v>2</v>
      </c>
      <c r="Q18" s="87">
        <v>11.26</v>
      </c>
      <c r="R18" s="87">
        <v>11.26</v>
      </c>
      <c r="S18" s="88">
        <v>90274.81</v>
      </c>
      <c r="T18" s="90">
        <v>3</v>
      </c>
      <c r="U18" s="91">
        <v>3</v>
      </c>
      <c r="V18" s="91">
        <v>9.1199999999999992</v>
      </c>
      <c r="W18" s="91">
        <v>9.1199999999999992</v>
      </c>
      <c r="X18" s="88">
        <v>99899.55</v>
      </c>
      <c r="Y18" s="90">
        <v>1</v>
      </c>
      <c r="Z18" s="91">
        <v>1</v>
      </c>
      <c r="AA18" s="91">
        <v>1.54</v>
      </c>
      <c r="AB18" s="91">
        <v>1.54</v>
      </c>
      <c r="AC18" s="88">
        <v>112508</v>
      </c>
      <c r="AD18" s="90">
        <v>0</v>
      </c>
      <c r="AE18" s="91">
        <v>0</v>
      </c>
      <c r="AF18" s="91"/>
      <c r="AG18" s="91">
        <v>0</v>
      </c>
      <c r="AH18" s="91">
        <v>0</v>
      </c>
      <c r="AI18" s="88"/>
      <c r="AJ18" s="88">
        <v>109030.59</v>
      </c>
      <c r="AK18" s="89">
        <v>11</v>
      </c>
      <c r="AL18" s="86">
        <v>11</v>
      </c>
      <c r="AM18" s="86">
        <v>2</v>
      </c>
      <c r="AN18" s="91">
        <v>32.729999999999997</v>
      </c>
      <c r="AO18" s="91">
        <v>32.729999999999997</v>
      </c>
      <c r="AP18" s="91">
        <v>4.8</v>
      </c>
      <c r="AQ18" s="136">
        <v>208635.24</v>
      </c>
      <c r="AR18" s="143">
        <v>7</v>
      </c>
      <c r="AS18" s="144">
        <v>6</v>
      </c>
      <c r="AT18" s="91"/>
      <c r="AU18" s="91">
        <v>5.9</v>
      </c>
      <c r="AV18" s="91">
        <v>3.6</v>
      </c>
      <c r="AW18" s="91"/>
      <c r="AX18" s="136">
        <v>289729.31</v>
      </c>
      <c r="AY18" s="134">
        <f t="shared" si="12"/>
        <v>34</v>
      </c>
      <c r="AZ18" s="68">
        <f t="shared" si="13"/>
        <v>33</v>
      </c>
      <c r="BA18" s="86">
        <f t="shared" si="7"/>
        <v>2</v>
      </c>
      <c r="BB18" s="69">
        <f t="shared" si="14"/>
        <v>77.150000000000006</v>
      </c>
      <c r="BC18" s="69">
        <f t="shared" si="15"/>
        <v>74.849999999999994</v>
      </c>
      <c r="BD18" s="87">
        <f t="shared" si="8"/>
        <v>4.8</v>
      </c>
      <c r="BE18" s="72">
        <f t="shared" si="16"/>
        <v>1070502.27</v>
      </c>
      <c r="BF18" s="91">
        <v>1947.79</v>
      </c>
      <c r="BG18" s="91">
        <v>1914.79</v>
      </c>
      <c r="BH18" s="87">
        <v>125.1</v>
      </c>
      <c r="BI18" s="87">
        <v>120.9</v>
      </c>
      <c r="BJ18" s="91">
        <f t="shared" ref="BJ18:BJ23" si="34">BG18/AZ18</f>
        <v>58.023939393939393</v>
      </c>
      <c r="BK18" s="87">
        <f>BI18/AZ18</f>
        <v>3.663636363636364</v>
      </c>
      <c r="BL18" s="87">
        <f t="shared" ref="BL18:BL23" si="35">BI18/BG18*1000</f>
        <v>63.140083246726803</v>
      </c>
      <c r="BM18" s="87">
        <f>BI18-BC18</f>
        <v>46.050000000000011</v>
      </c>
      <c r="BN18" s="86">
        <f t="shared" ref="BN18" si="36">BC18/BI18*100</f>
        <v>61.910669975186096</v>
      </c>
      <c r="BO18" s="87">
        <f t="shared" ref="BO18" si="37">BC18/AZ18</f>
        <v>2.2681818181818181</v>
      </c>
      <c r="BP18" s="86">
        <v>24</v>
      </c>
      <c r="BQ18" s="86">
        <v>7</v>
      </c>
      <c r="BR18" s="86">
        <v>3</v>
      </c>
      <c r="BS18" s="92">
        <f t="shared" ref="BS18" si="38">BP18+BQ18+BR18</f>
        <v>34</v>
      </c>
      <c r="BT18" s="108"/>
      <c r="BU18" s="108"/>
      <c r="BV18" s="108"/>
      <c r="BW18" s="109"/>
      <c r="BX18" s="109"/>
      <c r="BY18" s="109"/>
      <c r="BZ18" s="108"/>
      <c r="CA18" s="108"/>
      <c r="CB18" s="108"/>
      <c r="CC18" s="109"/>
      <c r="CD18" s="109"/>
      <c r="CE18" s="109"/>
      <c r="CF18" s="109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</row>
    <row r="19" spans="1:146" s="15" customFormat="1" ht="20.100000000000001" customHeight="1" x14ac:dyDescent="0.25">
      <c r="A19" s="77">
        <v>14</v>
      </c>
      <c r="B19" s="78" t="s">
        <v>81</v>
      </c>
      <c r="C19" s="79">
        <v>884.4</v>
      </c>
      <c r="D19" s="80">
        <v>153</v>
      </c>
      <c r="E19" s="81">
        <v>43</v>
      </c>
      <c r="F19" s="82">
        <v>420.90000000000003</v>
      </c>
      <c r="G19" s="82">
        <v>130.16</v>
      </c>
      <c r="H19" s="83">
        <v>2183386.94</v>
      </c>
      <c r="I19" s="84">
        <v>884803.86</v>
      </c>
      <c r="J19" s="94">
        <v>13</v>
      </c>
      <c r="K19" s="95">
        <v>3</v>
      </c>
      <c r="L19" s="96">
        <v>33</v>
      </c>
      <c r="M19" s="96">
        <v>12.89</v>
      </c>
      <c r="N19" s="97">
        <v>1360044.5</v>
      </c>
      <c r="O19" s="98">
        <v>31</v>
      </c>
      <c r="P19" s="95">
        <v>5</v>
      </c>
      <c r="Q19" s="96">
        <v>88.94</v>
      </c>
      <c r="R19" s="96">
        <v>16.91</v>
      </c>
      <c r="S19" s="97">
        <v>1349058.16</v>
      </c>
      <c r="T19" s="99">
        <v>30</v>
      </c>
      <c r="U19" s="100">
        <v>17</v>
      </c>
      <c r="V19" s="100">
        <v>94.55</v>
      </c>
      <c r="W19" s="100">
        <v>57.03</v>
      </c>
      <c r="X19" s="97">
        <v>1474955.11</v>
      </c>
      <c r="Y19" s="99">
        <v>22</v>
      </c>
      <c r="Z19" s="100">
        <v>14</v>
      </c>
      <c r="AA19" s="100">
        <v>94.28</v>
      </c>
      <c r="AB19" s="100">
        <v>57.88</v>
      </c>
      <c r="AC19" s="97">
        <v>1976379.47</v>
      </c>
      <c r="AD19" s="99"/>
      <c r="AE19" s="100"/>
      <c r="AF19" s="100"/>
      <c r="AG19" s="100"/>
      <c r="AH19" s="100"/>
      <c r="AI19" s="97"/>
      <c r="AJ19" s="97"/>
      <c r="AK19" s="98">
        <v>55</v>
      </c>
      <c r="AL19" s="95">
        <v>20</v>
      </c>
      <c r="AM19" s="95"/>
      <c r="AN19" s="100">
        <v>52.3</v>
      </c>
      <c r="AO19" s="100">
        <v>86.8</v>
      </c>
      <c r="AP19" s="100"/>
      <c r="AQ19" s="137">
        <v>4503193.05</v>
      </c>
      <c r="AR19" s="145">
        <v>0</v>
      </c>
      <c r="AS19" s="146">
        <v>0</v>
      </c>
      <c r="AT19" s="100"/>
      <c r="AU19" s="100">
        <v>0</v>
      </c>
      <c r="AV19" s="100">
        <v>0</v>
      </c>
      <c r="AW19" s="100"/>
      <c r="AX19" s="137">
        <v>3046073.01</v>
      </c>
      <c r="AY19" s="134">
        <f t="shared" si="12"/>
        <v>304</v>
      </c>
      <c r="AZ19" s="68">
        <f t="shared" si="13"/>
        <v>102</v>
      </c>
      <c r="BA19" s="86">
        <f t="shared" si="7"/>
        <v>0</v>
      </c>
      <c r="BB19" s="69">
        <f t="shared" si="14"/>
        <v>783.96999999999991</v>
      </c>
      <c r="BC19" s="69">
        <f t="shared" si="15"/>
        <v>361.67</v>
      </c>
      <c r="BD19" s="87">
        <f t="shared" si="8"/>
        <v>0</v>
      </c>
      <c r="BE19" s="72">
        <f t="shared" si="16"/>
        <v>14594507.159999998</v>
      </c>
      <c r="BF19" s="91">
        <v>17933.189999999999</v>
      </c>
      <c r="BG19" s="91">
        <v>6564.82</v>
      </c>
      <c r="BH19" s="87">
        <v>1631.5</v>
      </c>
      <c r="BI19" s="87">
        <v>541.6</v>
      </c>
      <c r="BJ19" s="91">
        <f t="shared" si="34"/>
        <v>64.360980392156861</v>
      </c>
      <c r="BK19" s="87">
        <f>BI19/AZ19</f>
        <v>5.3098039215686272</v>
      </c>
      <c r="BL19" s="87">
        <f t="shared" si="35"/>
        <v>82.500357968687652</v>
      </c>
      <c r="BM19" s="87">
        <f t="shared" ref="BM19" si="39">BI19-BC19</f>
        <v>179.93</v>
      </c>
      <c r="BN19" s="86">
        <f>BC19/BI19*100</f>
        <v>66.778064992614475</v>
      </c>
      <c r="BO19" s="87">
        <f>BC19/AZ19</f>
        <v>3.5457843137254903</v>
      </c>
      <c r="BP19" s="86">
        <v>235</v>
      </c>
      <c r="BQ19" s="86">
        <v>66</v>
      </c>
      <c r="BR19" s="86">
        <v>6</v>
      </c>
      <c r="BS19" s="92">
        <f t="shared" si="17"/>
        <v>307</v>
      </c>
      <c r="BT19" s="108"/>
      <c r="BU19" s="108"/>
      <c r="BV19" s="108"/>
      <c r="BW19" s="109"/>
      <c r="BX19" s="109"/>
      <c r="BY19" s="109"/>
      <c r="BZ19" s="108"/>
      <c r="CA19" s="108"/>
      <c r="CB19" s="108"/>
      <c r="CC19" s="109"/>
      <c r="CD19" s="109"/>
      <c r="CE19" s="109"/>
      <c r="CF19" s="109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</row>
    <row r="20" spans="1:146" s="15" customFormat="1" ht="20.100000000000001" customHeight="1" x14ac:dyDescent="0.25">
      <c r="A20" s="77">
        <v>15</v>
      </c>
      <c r="B20" s="78" t="s">
        <v>16</v>
      </c>
      <c r="C20" s="79">
        <v>7628</v>
      </c>
      <c r="D20" s="80">
        <v>103</v>
      </c>
      <c r="E20" s="81">
        <v>17</v>
      </c>
      <c r="F20" s="82">
        <v>235.24999999999997</v>
      </c>
      <c r="G20" s="82">
        <v>34.57</v>
      </c>
      <c r="H20" s="83">
        <v>1265592.7199999997</v>
      </c>
      <c r="I20" s="84">
        <v>505363.67</v>
      </c>
      <c r="J20" s="85">
        <v>17</v>
      </c>
      <c r="K20" s="86">
        <v>6</v>
      </c>
      <c r="L20" s="87">
        <v>28.29</v>
      </c>
      <c r="M20" s="87">
        <v>9.66</v>
      </c>
      <c r="N20" s="88">
        <v>732640.91</v>
      </c>
      <c r="O20" s="89">
        <v>21</v>
      </c>
      <c r="P20" s="86">
        <v>7</v>
      </c>
      <c r="Q20" s="87">
        <v>50.61</v>
      </c>
      <c r="R20" s="87">
        <v>17.010000000000002</v>
      </c>
      <c r="S20" s="88">
        <v>861863.58</v>
      </c>
      <c r="T20" s="90">
        <v>14</v>
      </c>
      <c r="U20" s="91">
        <v>7</v>
      </c>
      <c r="V20" s="91">
        <v>25.06</v>
      </c>
      <c r="W20" s="91">
        <v>14.45</v>
      </c>
      <c r="X20" s="88">
        <v>870334.75</v>
      </c>
      <c r="Y20" s="90">
        <v>8</v>
      </c>
      <c r="Z20" s="91">
        <v>5</v>
      </c>
      <c r="AA20" s="91">
        <v>15.16</v>
      </c>
      <c r="AB20" s="91">
        <v>9.36</v>
      </c>
      <c r="AC20" s="88">
        <v>1038129.28</v>
      </c>
      <c r="AD20" s="90">
        <v>1</v>
      </c>
      <c r="AE20" s="91">
        <v>1</v>
      </c>
      <c r="AF20" s="91"/>
      <c r="AG20" s="91">
        <v>4.3499999999999996</v>
      </c>
      <c r="AH20" s="91">
        <v>4.3499999999999996</v>
      </c>
      <c r="AI20" s="88"/>
      <c r="AJ20" s="88">
        <v>1004945.53</v>
      </c>
      <c r="AK20" s="89">
        <v>14</v>
      </c>
      <c r="AL20" s="86">
        <v>13</v>
      </c>
      <c r="AM20" s="86">
        <v>0</v>
      </c>
      <c r="AN20" s="91">
        <v>44.45</v>
      </c>
      <c r="AO20" s="91">
        <v>43.94</v>
      </c>
      <c r="AP20" s="91">
        <v>0</v>
      </c>
      <c r="AQ20" s="136">
        <v>1063283.26</v>
      </c>
      <c r="AR20" s="143">
        <v>31</v>
      </c>
      <c r="AS20" s="144">
        <v>29</v>
      </c>
      <c r="AT20" s="91"/>
      <c r="AU20" s="91">
        <v>110.9</v>
      </c>
      <c r="AV20" s="91">
        <v>101.5</v>
      </c>
      <c r="AW20" s="91"/>
      <c r="AX20" s="136">
        <v>1317953.68</v>
      </c>
      <c r="AY20" s="134">
        <f t="shared" si="12"/>
        <v>209</v>
      </c>
      <c r="AZ20" s="68">
        <f t="shared" si="13"/>
        <v>85</v>
      </c>
      <c r="BA20" s="86">
        <f t="shared" si="7"/>
        <v>0</v>
      </c>
      <c r="BB20" s="69">
        <f t="shared" si="14"/>
        <v>514.07000000000005</v>
      </c>
      <c r="BC20" s="69">
        <f t="shared" si="15"/>
        <v>234.84</v>
      </c>
      <c r="BD20" s="87">
        <f t="shared" si="8"/>
        <v>0</v>
      </c>
      <c r="BE20" s="72">
        <f t="shared" si="16"/>
        <v>7394514.6600000001</v>
      </c>
      <c r="BF20" s="91">
        <v>12975.64</v>
      </c>
      <c r="BG20" s="91">
        <v>5148.17</v>
      </c>
      <c r="BH20" s="87">
        <v>881.4</v>
      </c>
      <c r="BI20" s="87">
        <v>367.4</v>
      </c>
      <c r="BJ20" s="91">
        <f t="shared" si="34"/>
        <v>60.566705882352942</v>
      </c>
      <c r="BK20" s="87">
        <f>BI20/AZ20</f>
        <v>4.3223529411764705</v>
      </c>
      <c r="BL20" s="87">
        <f t="shared" si="35"/>
        <v>71.365164709013101</v>
      </c>
      <c r="BM20" s="87">
        <f t="shared" ref="BM20" si="40">BI20-BC20</f>
        <v>132.55999999999997</v>
      </c>
      <c r="BN20" s="86">
        <f>BC20/BI20*100</f>
        <v>63.919433859553621</v>
      </c>
      <c r="BO20" s="87">
        <f>BC20/AZ20</f>
        <v>2.7628235294117647</v>
      </c>
      <c r="BP20" s="86">
        <v>150</v>
      </c>
      <c r="BQ20" s="86">
        <v>56</v>
      </c>
      <c r="BR20" s="86">
        <v>3</v>
      </c>
      <c r="BS20" s="92">
        <f t="shared" si="17"/>
        <v>209</v>
      </c>
      <c r="BT20" s="108"/>
      <c r="BU20" s="108"/>
      <c r="BV20" s="108"/>
      <c r="BW20" s="109"/>
      <c r="BX20" s="109"/>
      <c r="BY20" s="109"/>
      <c r="BZ20" s="108"/>
      <c r="CA20" s="108"/>
      <c r="CB20" s="108"/>
      <c r="CC20" s="109"/>
      <c r="CD20" s="109"/>
      <c r="CE20" s="109"/>
      <c r="CF20" s="109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</row>
    <row r="21" spans="1:146" s="15" customFormat="1" ht="20.100000000000001" customHeight="1" x14ac:dyDescent="0.25">
      <c r="A21" s="77">
        <v>16</v>
      </c>
      <c r="B21" s="78" t="s">
        <v>17</v>
      </c>
      <c r="C21" s="79">
        <v>6980</v>
      </c>
      <c r="D21" s="80">
        <v>29</v>
      </c>
      <c r="E21" s="81">
        <v>29</v>
      </c>
      <c r="F21" s="82">
        <v>56.21</v>
      </c>
      <c r="G21" s="82">
        <v>56.21</v>
      </c>
      <c r="H21" s="83">
        <v>386583.83999999997</v>
      </c>
      <c r="I21" s="84">
        <v>154331.76999999999</v>
      </c>
      <c r="J21" s="85">
        <v>11</v>
      </c>
      <c r="K21" s="86">
        <v>11</v>
      </c>
      <c r="L21" s="87">
        <v>22.82</v>
      </c>
      <c r="M21" s="87">
        <v>22.82</v>
      </c>
      <c r="N21" s="88">
        <v>201403.88</v>
      </c>
      <c r="O21" s="89">
        <v>5</v>
      </c>
      <c r="P21" s="86">
        <v>5</v>
      </c>
      <c r="Q21" s="87">
        <v>9.49</v>
      </c>
      <c r="R21" s="87">
        <v>9.49</v>
      </c>
      <c r="S21" s="88">
        <v>234049.5</v>
      </c>
      <c r="T21" s="90">
        <v>8</v>
      </c>
      <c r="U21" s="91">
        <v>8</v>
      </c>
      <c r="V21" s="91">
        <v>23.96</v>
      </c>
      <c r="W21" s="91">
        <v>23.96</v>
      </c>
      <c r="X21" s="88">
        <v>309457.33</v>
      </c>
      <c r="Y21" s="90">
        <v>12</v>
      </c>
      <c r="Z21" s="91">
        <v>12</v>
      </c>
      <c r="AA21" s="91">
        <v>31.01</v>
      </c>
      <c r="AB21" s="91">
        <v>31.01</v>
      </c>
      <c r="AC21" s="88">
        <v>0</v>
      </c>
      <c r="AD21" s="90">
        <v>12</v>
      </c>
      <c r="AE21" s="91">
        <v>12</v>
      </c>
      <c r="AF21" s="91"/>
      <c r="AG21" s="91">
        <v>31.31</v>
      </c>
      <c r="AH21" s="91">
        <v>31.31</v>
      </c>
      <c r="AI21" s="88"/>
      <c r="AJ21" s="88">
        <v>1002884.76</v>
      </c>
      <c r="AK21" s="89">
        <v>1</v>
      </c>
      <c r="AL21" s="86">
        <v>0</v>
      </c>
      <c r="AM21" s="86"/>
      <c r="AN21" s="91">
        <v>3.7</v>
      </c>
      <c r="AO21" s="91">
        <v>0</v>
      </c>
      <c r="AP21" s="91"/>
      <c r="AQ21" s="136">
        <v>467171.17</v>
      </c>
      <c r="AR21" s="143">
        <v>13</v>
      </c>
      <c r="AS21" s="144">
        <v>12</v>
      </c>
      <c r="AT21" s="91"/>
      <c r="AU21" s="91">
        <v>27.25</v>
      </c>
      <c r="AV21" s="91">
        <v>24.45</v>
      </c>
      <c r="AW21" s="91"/>
      <c r="AX21" s="136">
        <v>653263.30000000005</v>
      </c>
      <c r="AY21" s="134">
        <f t="shared" si="12"/>
        <v>91</v>
      </c>
      <c r="AZ21" s="68">
        <f t="shared" si="13"/>
        <v>89</v>
      </c>
      <c r="BA21" s="86">
        <f t="shared" si="7"/>
        <v>0</v>
      </c>
      <c r="BB21" s="69">
        <f t="shared" si="14"/>
        <v>205.74999999999997</v>
      </c>
      <c r="BC21" s="69">
        <f t="shared" si="15"/>
        <v>199.24999999999997</v>
      </c>
      <c r="BD21" s="87">
        <f t="shared" si="8"/>
        <v>0</v>
      </c>
      <c r="BE21" s="72">
        <f t="shared" si="16"/>
        <v>3022561.71</v>
      </c>
      <c r="BF21" s="91">
        <v>4307.28</v>
      </c>
      <c r="BG21" s="91">
        <v>4251.33</v>
      </c>
      <c r="BH21" s="87">
        <v>292.89999999999998</v>
      </c>
      <c r="BI21" s="87">
        <v>291.10000000000002</v>
      </c>
      <c r="BJ21" s="91">
        <f t="shared" si="34"/>
        <v>47.76775280898876</v>
      </c>
      <c r="BK21" s="87">
        <f>BI21/AZ21</f>
        <v>3.2707865168539327</v>
      </c>
      <c r="BL21" s="87">
        <f t="shared" si="35"/>
        <v>68.472689722980817</v>
      </c>
      <c r="BM21" s="87">
        <f t="shared" ref="BM21" si="41">BI21-BC21</f>
        <v>91.850000000000051</v>
      </c>
      <c r="BN21" s="86">
        <f>BC21/BI21*100</f>
        <v>68.44726897973203</v>
      </c>
      <c r="BO21" s="87">
        <f>BC21/AZ21</f>
        <v>2.23876404494382</v>
      </c>
      <c r="BP21" s="86">
        <v>81</v>
      </c>
      <c r="BQ21" s="86">
        <v>20</v>
      </c>
      <c r="BR21" s="86">
        <v>1</v>
      </c>
      <c r="BS21" s="92">
        <f t="shared" si="17"/>
        <v>102</v>
      </c>
      <c r="BT21" s="108"/>
      <c r="BU21" s="108"/>
      <c r="BV21" s="108"/>
      <c r="BW21" s="109"/>
      <c r="BX21" s="109"/>
      <c r="BY21" s="109"/>
      <c r="BZ21" s="108"/>
      <c r="CA21" s="108"/>
      <c r="CB21" s="108"/>
      <c r="CC21" s="109"/>
      <c r="CD21" s="109"/>
      <c r="CE21" s="109"/>
      <c r="CF21" s="109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</row>
    <row r="22" spans="1:146" s="15" customFormat="1" ht="20.100000000000001" customHeight="1" x14ac:dyDescent="0.25">
      <c r="A22" s="77">
        <v>17</v>
      </c>
      <c r="B22" s="78" t="s">
        <v>18</v>
      </c>
      <c r="C22" s="79">
        <v>5136</v>
      </c>
      <c r="D22" s="80">
        <v>14</v>
      </c>
      <c r="E22" s="81">
        <v>6</v>
      </c>
      <c r="F22" s="82">
        <v>19.88</v>
      </c>
      <c r="G22" s="82">
        <v>9.2800000000000011</v>
      </c>
      <c r="H22" s="83">
        <v>111870.49999999999</v>
      </c>
      <c r="I22" s="84">
        <v>42122.68</v>
      </c>
      <c r="J22" s="85">
        <v>0</v>
      </c>
      <c r="K22" s="86">
        <v>0</v>
      </c>
      <c r="L22" s="87">
        <v>0</v>
      </c>
      <c r="M22" s="87">
        <v>0</v>
      </c>
      <c r="N22" s="88">
        <v>69243</v>
      </c>
      <c r="O22" s="89">
        <v>2</v>
      </c>
      <c r="P22" s="86">
        <v>1</v>
      </c>
      <c r="Q22" s="87">
        <v>7.61</v>
      </c>
      <c r="R22" s="87">
        <v>1.88</v>
      </c>
      <c r="S22" s="88">
        <v>58475.64</v>
      </c>
      <c r="T22" s="90">
        <v>1</v>
      </c>
      <c r="U22" s="91">
        <v>1</v>
      </c>
      <c r="V22" s="91">
        <v>2.4700000000000002</v>
      </c>
      <c r="W22" s="91">
        <v>2.4700000000000002</v>
      </c>
      <c r="X22" s="88">
        <v>54664</v>
      </c>
      <c r="Y22" s="90">
        <v>0</v>
      </c>
      <c r="Z22" s="91">
        <v>0</v>
      </c>
      <c r="AA22" s="91">
        <v>0</v>
      </c>
      <c r="AB22" s="91">
        <v>0</v>
      </c>
      <c r="AC22" s="88">
        <v>100778.33</v>
      </c>
      <c r="AD22" s="90">
        <v>0</v>
      </c>
      <c r="AE22" s="91">
        <v>0</v>
      </c>
      <c r="AF22" s="91"/>
      <c r="AG22" s="91">
        <v>0</v>
      </c>
      <c r="AH22" s="91">
        <v>0</v>
      </c>
      <c r="AI22" s="88"/>
      <c r="AJ22" s="88">
        <v>79502.28</v>
      </c>
      <c r="AK22" s="89">
        <v>2</v>
      </c>
      <c r="AL22" s="86">
        <v>2</v>
      </c>
      <c r="AM22" s="86">
        <v>0</v>
      </c>
      <c r="AN22" s="91">
        <v>3.63</v>
      </c>
      <c r="AO22" s="91">
        <v>3.63</v>
      </c>
      <c r="AP22" s="91">
        <v>0</v>
      </c>
      <c r="AQ22" s="136">
        <v>77869.48</v>
      </c>
      <c r="AR22" s="143">
        <v>5</v>
      </c>
      <c r="AS22" s="144">
        <v>5</v>
      </c>
      <c r="AT22" s="91"/>
      <c r="AU22" s="91">
        <v>13.6</v>
      </c>
      <c r="AV22" s="91">
        <v>13.6</v>
      </c>
      <c r="AW22" s="91"/>
      <c r="AX22" s="136">
        <v>117871.27</v>
      </c>
      <c r="AY22" s="134">
        <f t="shared" si="12"/>
        <v>24</v>
      </c>
      <c r="AZ22" s="68">
        <f t="shared" si="13"/>
        <v>15</v>
      </c>
      <c r="BA22" s="86">
        <f t="shared" si="7"/>
        <v>0</v>
      </c>
      <c r="BB22" s="69">
        <f t="shared" si="14"/>
        <v>47.19</v>
      </c>
      <c r="BC22" s="69">
        <f t="shared" si="15"/>
        <v>30.86</v>
      </c>
      <c r="BD22" s="87">
        <f t="shared" si="8"/>
        <v>0</v>
      </c>
      <c r="BE22" s="72">
        <f t="shared" si="16"/>
        <v>600526.68000000005</v>
      </c>
      <c r="BF22" s="91">
        <v>1595.65</v>
      </c>
      <c r="BG22" s="91">
        <v>1049.1600000000001</v>
      </c>
      <c r="BH22" s="87">
        <v>72.8</v>
      </c>
      <c r="BI22" s="87">
        <v>45.4</v>
      </c>
      <c r="BJ22" s="91">
        <f t="shared" si="34"/>
        <v>69.944000000000003</v>
      </c>
      <c r="BK22" s="87">
        <f>BI22/AZ22</f>
        <v>3.0266666666666664</v>
      </c>
      <c r="BL22" s="87">
        <f t="shared" si="35"/>
        <v>43.272713408822291</v>
      </c>
      <c r="BM22" s="87">
        <f>BI22-BC22</f>
        <v>14.54</v>
      </c>
      <c r="BN22" s="86">
        <f t="shared" ref="BN22" si="42">BC22/BI22*100</f>
        <v>67.973568281938327</v>
      </c>
      <c r="BO22" s="87">
        <f t="shared" ref="BO22" si="43">BC22/AZ22</f>
        <v>2.0573333333333332</v>
      </c>
      <c r="BP22" s="86">
        <v>18</v>
      </c>
      <c r="BQ22" s="86">
        <v>4</v>
      </c>
      <c r="BR22" s="86">
        <v>2</v>
      </c>
      <c r="BS22" s="92">
        <f t="shared" si="17"/>
        <v>24</v>
      </c>
      <c r="BT22" s="108"/>
      <c r="BU22" s="108"/>
      <c r="BV22" s="108"/>
      <c r="BW22" s="109"/>
      <c r="BX22" s="109"/>
      <c r="BY22" s="109"/>
      <c r="BZ22" s="108"/>
      <c r="CA22" s="108"/>
      <c r="CB22" s="108"/>
      <c r="CC22" s="109"/>
      <c r="CD22" s="109"/>
      <c r="CE22" s="109"/>
      <c r="CF22" s="109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</row>
    <row r="23" spans="1:146" s="15" customFormat="1" ht="20.100000000000001" customHeight="1" x14ac:dyDescent="0.25">
      <c r="A23" s="77">
        <v>18</v>
      </c>
      <c r="B23" s="78" t="s">
        <v>19</v>
      </c>
      <c r="C23" s="79">
        <v>4937</v>
      </c>
      <c r="D23" s="80">
        <v>8</v>
      </c>
      <c r="E23" s="81">
        <v>8</v>
      </c>
      <c r="F23" s="82">
        <v>19.79</v>
      </c>
      <c r="G23" s="82">
        <v>19.79</v>
      </c>
      <c r="H23" s="83">
        <v>83041.820000000007</v>
      </c>
      <c r="I23" s="84">
        <v>33009.72</v>
      </c>
      <c r="J23" s="85">
        <v>4</v>
      </c>
      <c r="K23" s="86">
        <v>4</v>
      </c>
      <c r="L23" s="87">
        <v>10.45</v>
      </c>
      <c r="M23" s="87">
        <v>10.45</v>
      </c>
      <c r="N23" s="88">
        <v>44489.64</v>
      </c>
      <c r="O23" s="89">
        <v>2</v>
      </c>
      <c r="P23" s="86">
        <v>2</v>
      </c>
      <c r="Q23" s="87">
        <v>5.0999999999999996</v>
      </c>
      <c r="R23" s="87">
        <v>5.0999999999999996</v>
      </c>
      <c r="S23" s="88">
        <v>72651.149999999994</v>
      </c>
      <c r="T23" s="90">
        <v>4</v>
      </c>
      <c r="U23" s="91">
        <v>4</v>
      </c>
      <c r="V23" s="91">
        <v>10.94</v>
      </c>
      <c r="W23" s="91">
        <v>10.94</v>
      </c>
      <c r="X23" s="88">
        <v>85994.46</v>
      </c>
      <c r="Y23" s="90">
        <v>4</v>
      </c>
      <c r="Z23" s="91">
        <v>4</v>
      </c>
      <c r="AA23" s="91">
        <v>9.09</v>
      </c>
      <c r="AB23" s="91">
        <v>9.09</v>
      </c>
      <c r="AC23" s="88">
        <v>117733.63</v>
      </c>
      <c r="AD23" s="90">
        <v>0</v>
      </c>
      <c r="AE23" s="91">
        <v>0</v>
      </c>
      <c r="AF23" s="91"/>
      <c r="AG23" s="91">
        <v>0</v>
      </c>
      <c r="AH23" s="91">
        <v>0</v>
      </c>
      <c r="AI23" s="88"/>
      <c r="AJ23" s="88">
        <v>137076.25</v>
      </c>
      <c r="AK23" s="89">
        <v>4</v>
      </c>
      <c r="AL23" s="86">
        <v>2</v>
      </c>
      <c r="AM23" s="86"/>
      <c r="AN23" s="91">
        <v>6.3</v>
      </c>
      <c r="AO23" s="91">
        <v>4</v>
      </c>
      <c r="AP23" s="91"/>
      <c r="AQ23" s="136">
        <v>151289.26</v>
      </c>
      <c r="AR23" s="143">
        <v>12</v>
      </c>
      <c r="AS23" s="144">
        <v>4</v>
      </c>
      <c r="AT23" s="91"/>
      <c r="AU23" s="91">
        <v>33.4</v>
      </c>
      <c r="AV23" s="91">
        <v>20</v>
      </c>
      <c r="AW23" s="91"/>
      <c r="AX23" s="136">
        <v>176153.26</v>
      </c>
      <c r="AY23" s="134">
        <f t="shared" si="12"/>
        <v>38</v>
      </c>
      <c r="AZ23" s="68">
        <f t="shared" si="13"/>
        <v>28</v>
      </c>
      <c r="BA23" s="86">
        <f t="shared" si="7"/>
        <v>0</v>
      </c>
      <c r="BB23" s="69">
        <f t="shared" si="14"/>
        <v>95.07</v>
      </c>
      <c r="BC23" s="69">
        <f t="shared" si="15"/>
        <v>79.36999999999999</v>
      </c>
      <c r="BD23" s="87">
        <f t="shared" si="8"/>
        <v>0</v>
      </c>
      <c r="BE23" s="72">
        <f t="shared" si="16"/>
        <v>818397.37000000011</v>
      </c>
      <c r="BF23" s="91">
        <v>2383.15</v>
      </c>
      <c r="BG23" s="91">
        <v>1785.57</v>
      </c>
      <c r="BH23" s="87">
        <v>143.9</v>
      </c>
      <c r="BI23" s="87">
        <v>114.2</v>
      </c>
      <c r="BJ23" s="91">
        <f t="shared" si="34"/>
        <v>63.770357142857144</v>
      </c>
      <c r="BK23" s="87">
        <f t="shared" ref="BK23" si="44">BI23/AZ23</f>
        <v>4.0785714285714283</v>
      </c>
      <c r="BL23" s="87">
        <f t="shared" si="35"/>
        <v>63.957167739153334</v>
      </c>
      <c r="BM23" s="87">
        <f>BI23-BC23</f>
        <v>34.830000000000013</v>
      </c>
      <c r="BN23" s="86">
        <f t="shared" ref="BN23" si="45">BC23/BI23*100</f>
        <v>69.500875656742551</v>
      </c>
      <c r="BO23" s="87">
        <f t="shared" ref="BO23" si="46">BC23/AZ23</f>
        <v>2.8346428571428568</v>
      </c>
      <c r="BP23" s="86">
        <v>26</v>
      </c>
      <c r="BQ23" s="86">
        <v>10</v>
      </c>
      <c r="BR23" s="86">
        <v>2</v>
      </c>
      <c r="BS23" s="92">
        <f t="shared" si="17"/>
        <v>38</v>
      </c>
      <c r="BT23" s="108"/>
      <c r="BU23" s="108"/>
      <c r="BV23" s="108"/>
      <c r="BW23" s="109"/>
      <c r="BX23" s="109"/>
      <c r="BY23" s="109"/>
      <c r="BZ23" s="108"/>
      <c r="CA23" s="108"/>
      <c r="CB23" s="108"/>
      <c r="CC23" s="109"/>
      <c r="CD23" s="109"/>
      <c r="CE23" s="109"/>
      <c r="CF23" s="109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</row>
    <row r="24" spans="1:146" s="15" customFormat="1" ht="20.25" customHeight="1" x14ac:dyDescent="0.25">
      <c r="A24" s="77">
        <v>19</v>
      </c>
      <c r="B24" s="78" t="s">
        <v>20</v>
      </c>
      <c r="C24" s="79">
        <v>4717</v>
      </c>
      <c r="D24" s="80">
        <v>0</v>
      </c>
      <c r="E24" s="81">
        <v>0</v>
      </c>
      <c r="F24" s="82">
        <v>0</v>
      </c>
      <c r="G24" s="82">
        <v>0</v>
      </c>
      <c r="H24" s="83">
        <v>0</v>
      </c>
      <c r="I24" s="84">
        <v>0</v>
      </c>
      <c r="J24" s="85"/>
      <c r="K24" s="86"/>
      <c r="L24" s="87"/>
      <c r="M24" s="87"/>
      <c r="N24" s="88"/>
      <c r="O24" s="89"/>
      <c r="P24" s="86"/>
      <c r="Q24" s="87"/>
      <c r="R24" s="87"/>
      <c r="S24" s="88"/>
      <c r="T24" s="90"/>
      <c r="U24" s="91"/>
      <c r="V24" s="91"/>
      <c r="W24" s="91"/>
      <c r="X24" s="88"/>
      <c r="Y24" s="90"/>
      <c r="Z24" s="91"/>
      <c r="AA24" s="91"/>
      <c r="AB24" s="91"/>
      <c r="AC24" s="88"/>
      <c r="AD24" s="90"/>
      <c r="AE24" s="91"/>
      <c r="AF24" s="91"/>
      <c r="AG24" s="91"/>
      <c r="AH24" s="91"/>
      <c r="AI24" s="88"/>
      <c r="AJ24" s="88"/>
      <c r="AK24" s="89"/>
      <c r="AL24" s="86"/>
      <c r="AM24" s="86"/>
      <c r="AN24" s="91"/>
      <c r="AO24" s="91"/>
      <c r="AP24" s="91"/>
      <c r="AQ24" s="136"/>
      <c r="AR24" s="143"/>
      <c r="AS24" s="144"/>
      <c r="AT24" s="91"/>
      <c r="AU24" s="91"/>
      <c r="AV24" s="91"/>
      <c r="AW24" s="91"/>
      <c r="AX24" s="136"/>
      <c r="AY24" s="134">
        <f t="shared" si="12"/>
        <v>0</v>
      </c>
      <c r="AZ24" s="68">
        <f t="shared" si="13"/>
        <v>0</v>
      </c>
      <c r="BA24" s="86">
        <f t="shared" si="7"/>
        <v>0</v>
      </c>
      <c r="BB24" s="69">
        <f t="shared" si="14"/>
        <v>0</v>
      </c>
      <c r="BC24" s="69">
        <f t="shared" si="15"/>
        <v>0</v>
      </c>
      <c r="BD24" s="87">
        <f t="shared" si="8"/>
        <v>0</v>
      </c>
      <c r="BE24" s="72">
        <f t="shared" si="16"/>
        <v>0</v>
      </c>
      <c r="BF24" s="91"/>
      <c r="BG24" s="91"/>
      <c r="BH24" s="87"/>
      <c r="BI24" s="87"/>
      <c r="BJ24" s="91"/>
      <c r="BK24" s="87"/>
      <c r="BL24" s="87"/>
      <c r="BM24" s="87"/>
      <c r="BN24" s="86"/>
      <c r="BO24" s="87"/>
      <c r="BP24" s="86"/>
      <c r="BQ24" s="86"/>
      <c r="BR24" s="86"/>
      <c r="BS24" s="92">
        <f t="shared" si="17"/>
        <v>0</v>
      </c>
      <c r="BT24" s="108"/>
      <c r="BU24" s="108"/>
      <c r="BV24" s="108"/>
      <c r="BW24" s="109"/>
      <c r="BX24" s="109"/>
      <c r="BY24" s="109"/>
      <c r="BZ24" s="108"/>
      <c r="CA24" s="108"/>
      <c r="CB24" s="108"/>
      <c r="CC24" s="109"/>
      <c r="CD24" s="109"/>
      <c r="CE24" s="109"/>
      <c r="CF24" s="109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</row>
    <row r="25" spans="1:146" s="15" customFormat="1" ht="20.100000000000001" customHeight="1" x14ac:dyDescent="0.25">
      <c r="A25" s="77">
        <v>20</v>
      </c>
      <c r="B25" s="78" t="s">
        <v>21</v>
      </c>
      <c r="C25" s="79">
        <v>4669</v>
      </c>
      <c r="D25" s="80">
        <v>25</v>
      </c>
      <c r="E25" s="81">
        <v>10</v>
      </c>
      <c r="F25" s="82">
        <v>38.69</v>
      </c>
      <c r="G25" s="82">
        <v>17.799999999999997</v>
      </c>
      <c r="H25" s="83">
        <v>210942.41999999998</v>
      </c>
      <c r="I25" s="84">
        <v>97255.679999999993</v>
      </c>
      <c r="J25" s="85">
        <v>3</v>
      </c>
      <c r="K25" s="86">
        <v>2</v>
      </c>
      <c r="L25" s="87">
        <v>5.53</v>
      </c>
      <c r="M25" s="87">
        <v>3.02</v>
      </c>
      <c r="N25" s="88">
        <v>118130.18</v>
      </c>
      <c r="O25" s="89">
        <v>5</v>
      </c>
      <c r="P25" s="86">
        <v>1</v>
      </c>
      <c r="Q25" s="87">
        <v>4.4400000000000004</v>
      </c>
      <c r="R25" s="87">
        <v>1.55</v>
      </c>
      <c r="S25" s="88">
        <v>122369.35</v>
      </c>
      <c r="T25" s="90">
        <v>10</v>
      </c>
      <c r="U25" s="91">
        <v>7</v>
      </c>
      <c r="V25" s="91">
        <v>16.64</v>
      </c>
      <c r="W25" s="91">
        <v>12.53</v>
      </c>
      <c r="X25" s="88">
        <v>175756.89</v>
      </c>
      <c r="Y25" s="90">
        <v>3</v>
      </c>
      <c r="Z25" s="91">
        <v>2</v>
      </c>
      <c r="AA25" s="91">
        <v>5.0599999999999996</v>
      </c>
      <c r="AB25" s="91">
        <v>3.46</v>
      </c>
      <c r="AC25" s="88">
        <v>178335.94</v>
      </c>
      <c r="AD25" s="90">
        <v>8</v>
      </c>
      <c r="AE25" s="91">
        <v>1</v>
      </c>
      <c r="AF25" s="91"/>
      <c r="AG25" s="91">
        <v>19.010000000000002</v>
      </c>
      <c r="AH25" s="91">
        <v>2.5299999999999998</v>
      </c>
      <c r="AI25" s="88"/>
      <c r="AJ25" s="88">
        <v>212748.37</v>
      </c>
      <c r="AK25" s="89">
        <v>11</v>
      </c>
      <c r="AL25" s="86">
        <v>0</v>
      </c>
      <c r="AM25" s="86">
        <v>0</v>
      </c>
      <c r="AN25" s="91">
        <v>14.44</v>
      </c>
      <c r="AO25" s="91">
        <v>0</v>
      </c>
      <c r="AP25" s="91">
        <v>0</v>
      </c>
      <c r="AQ25" s="136">
        <v>161527.82</v>
      </c>
      <c r="AR25" s="143">
        <v>5</v>
      </c>
      <c r="AS25" s="144">
        <v>0</v>
      </c>
      <c r="AT25" s="91"/>
      <c r="AU25" s="91">
        <v>7.7</v>
      </c>
      <c r="AV25" s="91">
        <v>0</v>
      </c>
      <c r="AW25" s="91"/>
      <c r="AX25" s="136">
        <v>128499.2</v>
      </c>
      <c r="AY25" s="134">
        <f t="shared" si="12"/>
        <v>70</v>
      </c>
      <c r="AZ25" s="68">
        <f t="shared" si="13"/>
        <v>23</v>
      </c>
      <c r="BA25" s="86">
        <f t="shared" si="7"/>
        <v>0</v>
      </c>
      <c r="BB25" s="69">
        <f t="shared" si="14"/>
        <v>111.51</v>
      </c>
      <c r="BC25" s="69">
        <f t="shared" si="15"/>
        <v>40.89</v>
      </c>
      <c r="BD25" s="87">
        <f t="shared" si="8"/>
        <v>0</v>
      </c>
      <c r="BE25" s="72">
        <f t="shared" si="16"/>
        <v>1194623.43</v>
      </c>
      <c r="BF25" s="91">
        <v>4122.7</v>
      </c>
      <c r="BG25" s="91">
        <v>1130.02</v>
      </c>
      <c r="BH25" s="87">
        <v>183.3</v>
      </c>
      <c r="BI25" s="87">
        <v>56.07</v>
      </c>
      <c r="BJ25" s="91">
        <f>BG25/AZ25</f>
        <v>49.131304347826088</v>
      </c>
      <c r="BK25" s="87">
        <f t="shared" ref="BK25:BK32" si="47">BI25/AZ25</f>
        <v>2.4378260869565218</v>
      </c>
      <c r="BL25" s="87">
        <f t="shared" ref="BL25:BL32" si="48">BI25/BG25*1000</f>
        <v>49.618590821401398</v>
      </c>
      <c r="BM25" s="87">
        <f t="shared" ref="BM25" si="49">BI25-BC25</f>
        <v>15.18</v>
      </c>
      <c r="BN25" s="86">
        <f t="shared" ref="BN25:BN32" si="50">BC25/BI25*100</f>
        <v>72.926698769395401</v>
      </c>
      <c r="BO25" s="87">
        <f>BC25/AZ25</f>
        <v>1.7778260869565217</v>
      </c>
      <c r="BP25" s="86">
        <v>56</v>
      </c>
      <c r="BQ25" s="86">
        <v>13</v>
      </c>
      <c r="BR25" s="86">
        <v>1</v>
      </c>
      <c r="BS25" s="92">
        <f t="shared" si="17"/>
        <v>70</v>
      </c>
      <c r="BT25" s="108"/>
      <c r="BU25" s="108"/>
      <c r="BV25" s="108"/>
      <c r="BW25" s="109"/>
      <c r="BX25" s="109"/>
      <c r="BY25" s="109"/>
      <c r="BZ25" s="108"/>
      <c r="CA25" s="108"/>
      <c r="CB25" s="108"/>
      <c r="CC25" s="109"/>
      <c r="CD25" s="109"/>
      <c r="CE25" s="109"/>
      <c r="CF25" s="109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</row>
    <row r="26" spans="1:146" s="15" customFormat="1" ht="20.100000000000001" customHeight="1" x14ac:dyDescent="0.25">
      <c r="A26" s="77">
        <v>21</v>
      </c>
      <c r="B26" s="78" t="s">
        <v>22</v>
      </c>
      <c r="C26" s="79">
        <v>4269</v>
      </c>
      <c r="D26" s="80">
        <v>20</v>
      </c>
      <c r="E26" s="81">
        <v>2</v>
      </c>
      <c r="F26" s="82">
        <v>54.44</v>
      </c>
      <c r="G26" s="82">
        <v>5.74</v>
      </c>
      <c r="H26" s="83">
        <v>265496.3</v>
      </c>
      <c r="I26" s="84">
        <v>147510.81</v>
      </c>
      <c r="J26" s="85">
        <v>7</v>
      </c>
      <c r="K26" s="86">
        <v>0</v>
      </c>
      <c r="L26" s="87">
        <v>13.12</v>
      </c>
      <c r="M26" s="87">
        <v>0</v>
      </c>
      <c r="N26" s="88">
        <v>195247.05</v>
      </c>
      <c r="O26" s="89">
        <v>2</v>
      </c>
      <c r="P26" s="86">
        <v>0</v>
      </c>
      <c r="Q26" s="87">
        <v>7.32</v>
      </c>
      <c r="R26" s="87">
        <v>0</v>
      </c>
      <c r="S26" s="88">
        <v>198682.76</v>
      </c>
      <c r="T26" s="90">
        <v>6</v>
      </c>
      <c r="U26" s="91">
        <v>0</v>
      </c>
      <c r="V26" s="91">
        <v>10.77</v>
      </c>
      <c r="W26" s="91">
        <v>0</v>
      </c>
      <c r="X26" s="88">
        <v>213399.33</v>
      </c>
      <c r="Y26" s="90">
        <v>3</v>
      </c>
      <c r="Z26" s="91">
        <v>1</v>
      </c>
      <c r="AA26" s="91">
        <v>14.81</v>
      </c>
      <c r="AB26" s="91">
        <v>2.15</v>
      </c>
      <c r="AC26" s="88">
        <v>279296.3</v>
      </c>
      <c r="AD26" s="90">
        <v>16</v>
      </c>
      <c r="AE26" s="91">
        <v>2</v>
      </c>
      <c r="AF26" s="91"/>
      <c r="AG26" s="91">
        <v>41.62</v>
      </c>
      <c r="AH26" s="91">
        <v>3.08</v>
      </c>
      <c r="AI26" s="88"/>
      <c r="AJ26" s="88">
        <v>401312.2</v>
      </c>
      <c r="AK26" s="89">
        <v>6</v>
      </c>
      <c r="AL26" s="86">
        <v>0</v>
      </c>
      <c r="AM26" s="86"/>
      <c r="AN26" s="91">
        <v>15.2</v>
      </c>
      <c r="AO26" s="91">
        <v>0</v>
      </c>
      <c r="AP26" s="91"/>
      <c r="AQ26" s="136">
        <v>448880.07</v>
      </c>
      <c r="AR26" s="143">
        <v>1</v>
      </c>
      <c r="AS26" s="144">
        <v>0</v>
      </c>
      <c r="AT26" s="91"/>
      <c r="AU26" s="91">
        <v>7.4</v>
      </c>
      <c r="AV26" s="91">
        <v>0</v>
      </c>
      <c r="AW26" s="91"/>
      <c r="AX26" s="136">
        <v>433269.54</v>
      </c>
      <c r="AY26" s="134">
        <f t="shared" si="12"/>
        <v>61</v>
      </c>
      <c r="AZ26" s="68">
        <f t="shared" si="13"/>
        <v>5</v>
      </c>
      <c r="BA26" s="86">
        <f t="shared" si="7"/>
        <v>0</v>
      </c>
      <c r="BB26" s="69">
        <f t="shared" si="14"/>
        <v>164.67999999999998</v>
      </c>
      <c r="BC26" s="69">
        <f t="shared" si="15"/>
        <v>10.97</v>
      </c>
      <c r="BD26" s="87">
        <f t="shared" si="8"/>
        <v>0</v>
      </c>
      <c r="BE26" s="72">
        <f t="shared" si="16"/>
        <v>2317598.06</v>
      </c>
      <c r="BF26" s="91">
        <v>3727.22</v>
      </c>
      <c r="BG26" s="91">
        <v>176.13</v>
      </c>
      <c r="BH26" s="87">
        <v>293.8</v>
      </c>
      <c r="BI26" s="87">
        <v>14.59</v>
      </c>
      <c r="BJ26" s="91">
        <f>BG26/AZ26</f>
        <v>35.225999999999999</v>
      </c>
      <c r="BK26" s="87">
        <f t="shared" si="47"/>
        <v>2.9180000000000001</v>
      </c>
      <c r="BL26" s="87">
        <f t="shared" si="48"/>
        <v>82.836541191165608</v>
      </c>
      <c r="BM26" s="87">
        <f t="shared" ref="BM26" si="51">BI26-BC26</f>
        <v>3.6199999999999992</v>
      </c>
      <c r="BN26" s="86">
        <f t="shared" si="50"/>
        <v>75.188485263879386</v>
      </c>
      <c r="BO26" s="87">
        <f>BC26/AZ26</f>
        <v>2.194</v>
      </c>
      <c r="BP26" s="86">
        <v>49</v>
      </c>
      <c r="BQ26" s="86">
        <v>10</v>
      </c>
      <c r="BR26" s="86">
        <v>2</v>
      </c>
      <c r="BS26" s="92">
        <f t="shared" si="17"/>
        <v>61</v>
      </c>
      <c r="BT26" s="108"/>
      <c r="BU26" s="108"/>
      <c r="BV26" s="108"/>
      <c r="BW26" s="109"/>
      <c r="BX26" s="109"/>
      <c r="BY26" s="109"/>
      <c r="BZ26" s="108"/>
      <c r="CA26" s="108"/>
      <c r="CB26" s="108"/>
      <c r="CC26" s="109"/>
      <c r="CD26" s="109"/>
      <c r="CE26" s="109"/>
      <c r="CF26" s="109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</row>
    <row r="27" spans="1:146" s="15" customFormat="1" ht="20.100000000000001" customHeight="1" x14ac:dyDescent="0.25">
      <c r="A27" s="77">
        <v>22</v>
      </c>
      <c r="B27" s="78" t="s">
        <v>23</v>
      </c>
      <c r="C27" s="79">
        <v>3202</v>
      </c>
      <c r="D27" s="80">
        <v>1</v>
      </c>
      <c r="E27" s="81">
        <v>1</v>
      </c>
      <c r="F27" s="82">
        <v>0.48</v>
      </c>
      <c r="G27" s="82">
        <v>0.48</v>
      </c>
      <c r="H27" s="83">
        <v>0</v>
      </c>
      <c r="I27" s="84">
        <v>0</v>
      </c>
      <c r="J27" s="85">
        <v>0</v>
      </c>
      <c r="K27" s="86">
        <v>0</v>
      </c>
      <c r="L27" s="87">
        <v>0</v>
      </c>
      <c r="M27" s="87">
        <v>0</v>
      </c>
      <c r="N27" s="88">
        <v>1528.77</v>
      </c>
      <c r="O27" s="89">
        <v>2</v>
      </c>
      <c r="P27" s="86">
        <v>2</v>
      </c>
      <c r="Q27" s="87">
        <v>3.27</v>
      </c>
      <c r="R27" s="87">
        <v>3.27</v>
      </c>
      <c r="S27" s="88">
        <v>970.24</v>
      </c>
      <c r="T27" s="90">
        <v>0</v>
      </c>
      <c r="U27" s="91">
        <v>0</v>
      </c>
      <c r="V27" s="91">
        <v>0</v>
      </c>
      <c r="W27" s="91">
        <v>0</v>
      </c>
      <c r="X27" s="88">
        <v>9472.94</v>
      </c>
      <c r="Y27" s="90">
        <v>1</v>
      </c>
      <c r="Z27" s="91">
        <v>1</v>
      </c>
      <c r="AA27" s="91">
        <v>1.85</v>
      </c>
      <c r="AB27" s="91">
        <v>1.85</v>
      </c>
      <c r="AC27" s="88">
        <v>11230.46</v>
      </c>
      <c r="AD27" s="90">
        <v>1</v>
      </c>
      <c r="AE27" s="91">
        <v>1</v>
      </c>
      <c r="AF27" s="91"/>
      <c r="AG27" s="91">
        <v>2.9</v>
      </c>
      <c r="AH27" s="91">
        <v>2.9</v>
      </c>
      <c r="AI27" s="88"/>
      <c r="AJ27" s="88">
        <v>12840.06</v>
      </c>
      <c r="AK27" s="89">
        <v>2</v>
      </c>
      <c r="AL27" s="86">
        <v>2</v>
      </c>
      <c r="AM27" s="86"/>
      <c r="AN27" s="91">
        <v>2.1</v>
      </c>
      <c r="AO27" s="91">
        <v>2.1</v>
      </c>
      <c r="AP27" s="91"/>
      <c r="AQ27" s="136">
        <v>26384.5</v>
      </c>
      <c r="AR27" s="143">
        <v>0</v>
      </c>
      <c r="AS27" s="144">
        <v>0</v>
      </c>
      <c r="AT27" s="91"/>
      <c r="AU27" s="91">
        <v>0</v>
      </c>
      <c r="AV27" s="91">
        <v>0</v>
      </c>
      <c r="AW27" s="91"/>
      <c r="AX27" s="136">
        <v>32101.49</v>
      </c>
      <c r="AY27" s="134">
        <f t="shared" si="12"/>
        <v>7</v>
      </c>
      <c r="AZ27" s="68">
        <f t="shared" si="13"/>
        <v>7</v>
      </c>
      <c r="BA27" s="86">
        <f t="shared" si="7"/>
        <v>0</v>
      </c>
      <c r="BB27" s="69">
        <f t="shared" si="14"/>
        <v>10.6</v>
      </c>
      <c r="BC27" s="69">
        <f t="shared" si="15"/>
        <v>10.6</v>
      </c>
      <c r="BD27" s="87">
        <f t="shared" si="8"/>
        <v>0</v>
      </c>
      <c r="BE27" s="72">
        <f t="shared" si="16"/>
        <v>94528.46</v>
      </c>
      <c r="BF27" s="91">
        <v>423.6</v>
      </c>
      <c r="BG27" s="91">
        <v>423.6</v>
      </c>
      <c r="BH27" s="87">
        <v>19.8</v>
      </c>
      <c r="BI27" s="87">
        <v>19.8</v>
      </c>
      <c r="BJ27" s="91">
        <f>BG27/AZ27</f>
        <v>60.51428571428572</v>
      </c>
      <c r="BK27" s="87">
        <f t="shared" si="47"/>
        <v>2.8285714285714287</v>
      </c>
      <c r="BL27" s="87">
        <f t="shared" si="48"/>
        <v>46.742209631728045</v>
      </c>
      <c r="BM27" s="87">
        <f t="shared" ref="BM27:BM28" si="52">BI27-BC27</f>
        <v>9.2000000000000011</v>
      </c>
      <c r="BN27" s="86">
        <f t="shared" si="50"/>
        <v>53.535353535353536</v>
      </c>
      <c r="BO27" s="87">
        <f>BC27/AZ27</f>
        <v>1.5142857142857142</v>
      </c>
      <c r="BP27" s="86">
        <v>4</v>
      </c>
      <c r="BQ27" s="86">
        <v>4</v>
      </c>
      <c r="BR27" s="86">
        <v>0</v>
      </c>
      <c r="BS27" s="92">
        <f t="shared" si="17"/>
        <v>8</v>
      </c>
      <c r="BT27" s="108"/>
      <c r="BU27" s="108"/>
      <c r="BV27" s="108"/>
      <c r="BW27" s="109"/>
      <c r="BX27" s="109"/>
      <c r="BY27" s="109"/>
      <c r="BZ27" s="108"/>
      <c r="CA27" s="108"/>
      <c r="CB27" s="108"/>
      <c r="CC27" s="109"/>
      <c r="CD27" s="109"/>
      <c r="CE27" s="109"/>
      <c r="CF27" s="109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</row>
    <row r="28" spans="1:146" s="15" customFormat="1" ht="20.100000000000001" customHeight="1" x14ac:dyDescent="0.25">
      <c r="A28" s="77">
        <v>23</v>
      </c>
      <c r="B28" s="78" t="s">
        <v>24</v>
      </c>
      <c r="C28" s="79">
        <v>3202</v>
      </c>
      <c r="D28" s="80">
        <v>0</v>
      </c>
      <c r="E28" s="81">
        <v>0</v>
      </c>
      <c r="F28" s="82">
        <v>0</v>
      </c>
      <c r="G28" s="82">
        <v>0</v>
      </c>
      <c r="H28" s="83">
        <v>0</v>
      </c>
      <c r="I28" s="84">
        <v>0</v>
      </c>
      <c r="J28" s="85"/>
      <c r="K28" s="86"/>
      <c r="L28" s="87"/>
      <c r="M28" s="87"/>
      <c r="N28" s="88"/>
      <c r="O28" s="89"/>
      <c r="P28" s="86"/>
      <c r="Q28" s="87"/>
      <c r="R28" s="87"/>
      <c r="S28" s="88"/>
      <c r="T28" s="90"/>
      <c r="U28" s="91"/>
      <c r="V28" s="91"/>
      <c r="W28" s="91"/>
      <c r="X28" s="88"/>
      <c r="Y28" s="90"/>
      <c r="Z28" s="91"/>
      <c r="AA28" s="91"/>
      <c r="AB28" s="91"/>
      <c r="AC28" s="88"/>
      <c r="AD28" s="90"/>
      <c r="AE28" s="91"/>
      <c r="AF28" s="91"/>
      <c r="AG28" s="91"/>
      <c r="AH28" s="91"/>
      <c r="AI28" s="88"/>
      <c r="AJ28" s="88"/>
      <c r="AK28" s="89"/>
      <c r="AL28" s="86"/>
      <c r="AM28" s="86"/>
      <c r="AN28" s="91"/>
      <c r="AO28" s="91"/>
      <c r="AP28" s="91"/>
      <c r="AQ28" s="136"/>
      <c r="AR28" s="143">
        <v>29</v>
      </c>
      <c r="AS28" s="144">
        <v>10</v>
      </c>
      <c r="AT28" s="91"/>
      <c r="AU28" s="91">
        <v>64.099999999999994</v>
      </c>
      <c r="AV28" s="91">
        <v>25.3</v>
      </c>
      <c r="AW28" s="91"/>
      <c r="AX28" s="136">
        <v>101928.58</v>
      </c>
      <c r="AY28" s="134">
        <f t="shared" si="12"/>
        <v>29</v>
      </c>
      <c r="AZ28" s="68">
        <f t="shared" si="13"/>
        <v>10</v>
      </c>
      <c r="BA28" s="86">
        <f t="shared" si="7"/>
        <v>0</v>
      </c>
      <c r="BB28" s="69">
        <f t="shared" si="14"/>
        <v>64.099999999999994</v>
      </c>
      <c r="BC28" s="69">
        <f t="shared" si="15"/>
        <v>25.3</v>
      </c>
      <c r="BD28" s="87">
        <f t="shared" si="8"/>
        <v>0</v>
      </c>
      <c r="BE28" s="72">
        <f t="shared" si="16"/>
        <v>101928.58</v>
      </c>
      <c r="BF28" s="91">
        <v>1748.81</v>
      </c>
      <c r="BG28" s="91">
        <v>602.78</v>
      </c>
      <c r="BH28" s="87">
        <v>116.7</v>
      </c>
      <c r="BI28" s="87">
        <v>43.1</v>
      </c>
      <c r="BJ28" s="91"/>
      <c r="BK28" s="87">
        <f t="shared" si="47"/>
        <v>4.3100000000000005</v>
      </c>
      <c r="BL28" s="87">
        <f t="shared" si="48"/>
        <v>71.502040545472639</v>
      </c>
      <c r="BM28" s="87">
        <f t="shared" si="52"/>
        <v>17.8</v>
      </c>
      <c r="BN28" s="86">
        <f t="shared" si="50"/>
        <v>58.700696055684453</v>
      </c>
      <c r="BO28" s="87"/>
      <c r="BP28" s="86">
        <v>22</v>
      </c>
      <c r="BQ28" s="86">
        <v>6</v>
      </c>
      <c r="BR28" s="86">
        <v>1</v>
      </c>
      <c r="BS28" s="92">
        <f t="shared" si="17"/>
        <v>29</v>
      </c>
      <c r="BT28" s="108"/>
      <c r="BU28" s="108"/>
      <c r="BV28" s="108"/>
      <c r="BW28" s="109"/>
      <c r="BX28" s="109"/>
      <c r="BY28" s="109"/>
      <c r="BZ28" s="108"/>
      <c r="CA28" s="108"/>
      <c r="CB28" s="108"/>
      <c r="CC28" s="109"/>
      <c r="CD28" s="109"/>
      <c r="CE28" s="109"/>
      <c r="CF28" s="109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</row>
    <row r="29" spans="1:146" s="15" customFormat="1" ht="20.100000000000001" customHeight="1" x14ac:dyDescent="0.25">
      <c r="A29" s="77">
        <v>24</v>
      </c>
      <c r="B29" s="78" t="s">
        <v>25</v>
      </c>
      <c r="C29" s="79">
        <v>3202</v>
      </c>
      <c r="D29" s="80">
        <v>3</v>
      </c>
      <c r="E29" s="81">
        <v>0</v>
      </c>
      <c r="F29" s="82">
        <v>5.12</v>
      </c>
      <c r="G29" s="82">
        <v>0</v>
      </c>
      <c r="H29" s="83">
        <v>66924.19</v>
      </c>
      <c r="I29" s="84">
        <v>0</v>
      </c>
      <c r="J29" s="85">
        <v>0</v>
      </c>
      <c r="K29" s="86">
        <v>0</v>
      </c>
      <c r="L29" s="87">
        <v>0</v>
      </c>
      <c r="M29" s="87">
        <v>0</v>
      </c>
      <c r="N29" s="88">
        <v>26053.4</v>
      </c>
      <c r="O29" s="89">
        <v>0</v>
      </c>
      <c r="P29" s="86">
        <v>0</v>
      </c>
      <c r="Q29" s="87">
        <v>0</v>
      </c>
      <c r="R29" s="87">
        <v>0</v>
      </c>
      <c r="S29" s="88">
        <v>11648.71</v>
      </c>
      <c r="T29" s="90">
        <v>0</v>
      </c>
      <c r="U29" s="91">
        <v>0</v>
      </c>
      <c r="V29" s="91">
        <v>0</v>
      </c>
      <c r="W29" s="91">
        <v>0</v>
      </c>
      <c r="X29" s="88">
        <v>0</v>
      </c>
      <c r="Y29" s="90">
        <v>0</v>
      </c>
      <c r="Z29" s="91">
        <v>0</v>
      </c>
      <c r="AA29" s="91">
        <v>0</v>
      </c>
      <c r="AB29" s="91">
        <v>0</v>
      </c>
      <c r="AC29" s="88">
        <v>23876.85</v>
      </c>
      <c r="AD29" s="90">
        <v>0</v>
      </c>
      <c r="AE29" s="91">
        <v>0</v>
      </c>
      <c r="AF29" s="91"/>
      <c r="AG29" s="91">
        <v>0</v>
      </c>
      <c r="AH29" s="91">
        <v>0</v>
      </c>
      <c r="AI29" s="88"/>
      <c r="AJ29" s="88">
        <v>10477.61</v>
      </c>
      <c r="AK29" s="89">
        <v>1</v>
      </c>
      <c r="AL29" s="86">
        <v>1</v>
      </c>
      <c r="AM29" s="86">
        <v>0</v>
      </c>
      <c r="AN29" s="91">
        <v>3.4</v>
      </c>
      <c r="AO29" s="91">
        <v>3.4</v>
      </c>
      <c r="AP29" s="91">
        <v>0</v>
      </c>
      <c r="AQ29" s="136">
        <v>0</v>
      </c>
      <c r="AR29" s="143">
        <v>0</v>
      </c>
      <c r="AS29" s="144">
        <v>0</v>
      </c>
      <c r="AT29" s="91"/>
      <c r="AU29" s="91">
        <v>0</v>
      </c>
      <c r="AV29" s="91">
        <v>0</v>
      </c>
      <c r="AW29" s="91"/>
      <c r="AX29" s="136">
        <v>40481.5</v>
      </c>
      <c r="AY29" s="134">
        <f t="shared" si="12"/>
        <v>4</v>
      </c>
      <c r="AZ29" s="68">
        <f t="shared" si="13"/>
        <v>1</v>
      </c>
      <c r="BA29" s="154">
        <f t="shared" si="7"/>
        <v>0</v>
      </c>
      <c r="BB29" s="69">
        <f t="shared" si="14"/>
        <v>8.52</v>
      </c>
      <c r="BC29" s="69">
        <f t="shared" si="15"/>
        <v>3.4</v>
      </c>
      <c r="BD29" s="101">
        <f t="shared" si="8"/>
        <v>0</v>
      </c>
      <c r="BE29" s="72">
        <f t="shared" si="16"/>
        <v>112538.07</v>
      </c>
      <c r="BF29" s="91">
        <v>284.86</v>
      </c>
      <c r="BG29" s="91">
        <v>95.99</v>
      </c>
      <c r="BH29" s="87">
        <v>13.12</v>
      </c>
      <c r="BI29" s="87">
        <v>4.9000000000000004</v>
      </c>
      <c r="BJ29" s="91">
        <f>BG29/AZ29</f>
        <v>95.99</v>
      </c>
      <c r="BK29" s="87">
        <f t="shared" si="47"/>
        <v>4.9000000000000004</v>
      </c>
      <c r="BL29" s="87">
        <f t="shared" si="48"/>
        <v>51.046984060839677</v>
      </c>
      <c r="BM29" s="87">
        <f t="shared" ref="BM29" si="53">BI29-BC29</f>
        <v>1.5000000000000004</v>
      </c>
      <c r="BN29" s="86">
        <f t="shared" si="50"/>
        <v>69.387755102040799</v>
      </c>
      <c r="BO29" s="87">
        <f>BC29/AZ29</f>
        <v>3.4</v>
      </c>
      <c r="BP29" s="86">
        <v>3</v>
      </c>
      <c r="BQ29" s="86">
        <v>1</v>
      </c>
      <c r="BR29" s="86">
        <v>0</v>
      </c>
      <c r="BS29" s="92">
        <f t="shared" si="17"/>
        <v>4</v>
      </c>
      <c r="BT29" s="108"/>
      <c r="BU29" s="108"/>
      <c r="BV29" s="108"/>
      <c r="BW29" s="109"/>
      <c r="BX29" s="109"/>
      <c r="BY29" s="109"/>
      <c r="BZ29" s="108"/>
      <c r="CA29" s="108"/>
      <c r="CB29" s="108"/>
      <c r="CC29" s="109"/>
      <c r="CD29" s="109"/>
      <c r="CE29" s="109"/>
      <c r="CF29" s="109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</row>
    <row r="30" spans="1:146" s="15" customFormat="1" ht="20.100000000000001" customHeight="1" x14ac:dyDescent="0.25">
      <c r="A30" s="77">
        <v>25</v>
      </c>
      <c r="B30" s="78" t="s">
        <v>26</v>
      </c>
      <c r="C30" s="79">
        <v>3202</v>
      </c>
      <c r="D30" s="80">
        <v>7</v>
      </c>
      <c r="E30" s="81">
        <v>7</v>
      </c>
      <c r="F30" s="82">
        <v>13.68</v>
      </c>
      <c r="G30" s="82">
        <v>13.68</v>
      </c>
      <c r="H30" s="83">
        <v>95183.28</v>
      </c>
      <c r="I30" s="84">
        <v>34033.53</v>
      </c>
      <c r="J30" s="85">
        <v>1</v>
      </c>
      <c r="K30" s="86">
        <v>0</v>
      </c>
      <c r="L30" s="87">
        <v>1.5</v>
      </c>
      <c r="M30" s="87">
        <v>0</v>
      </c>
      <c r="N30" s="88">
        <v>41688.21</v>
      </c>
      <c r="O30" s="89">
        <v>4</v>
      </c>
      <c r="P30" s="86">
        <v>3</v>
      </c>
      <c r="Q30" s="87">
        <v>8.15</v>
      </c>
      <c r="R30" s="87">
        <v>5.8</v>
      </c>
      <c r="S30" s="88">
        <v>52519.74</v>
      </c>
      <c r="T30" s="90">
        <v>2</v>
      </c>
      <c r="U30" s="91">
        <v>1</v>
      </c>
      <c r="V30" s="91">
        <v>1.81</v>
      </c>
      <c r="W30" s="91">
        <v>0.8</v>
      </c>
      <c r="X30" s="88">
        <v>61026.02</v>
      </c>
      <c r="Y30" s="90">
        <v>4</v>
      </c>
      <c r="Z30" s="91">
        <v>2</v>
      </c>
      <c r="AA30" s="91">
        <v>3.89</v>
      </c>
      <c r="AB30" s="91">
        <v>3.32</v>
      </c>
      <c r="AC30" s="88">
        <v>78342.880000000005</v>
      </c>
      <c r="AD30" s="90">
        <v>3</v>
      </c>
      <c r="AE30" s="91">
        <v>1</v>
      </c>
      <c r="AF30" s="91"/>
      <c r="AG30" s="91">
        <v>4.5599999999999996</v>
      </c>
      <c r="AH30" s="91">
        <v>2.63</v>
      </c>
      <c r="AI30" s="88"/>
      <c r="AJ30" s="88">
        <v>85856.87</v>
      </c>
      <c r="AK30" s="89">
        <v>0</v>
      </c>
      <c r="AL30" s="86">
        <v>3</v>
      </c>
      <c r="AM30" s="86"/>
      <c r="AN30" s="91">
        <v>1.8</v>
      </c>
      <c r="AO30" s="91">
        <v>21</v>
      </c>
      <c r="AP30" s="91"/>
      <c r="AQ30" s="136">
        <v>103964.86</v>
      </c>
      <c r="AR30" s="143">
        <v>16</v>
      </c>
      <c r="AS30" s="144">
        <v>4</v>
      </c>
      <c r="AT30" s="91"/>
      <c r="AU30" s="91">
        <v>22</v>
      </c>
      <c r="AV30" s="91">
        <v>7.4</v>
      </c>
      <c r="AW30" s="91"/>
      <c r="AX30" s="136">
        <v>228567.26</v>
      </c>
      <c r="AY30" s="134">
        <f t="shared" si="12"/>
        <v>37</v>
      </c>
      <c r="AZ30" s="68">
        <f t="shared" si="13"/>
        <v>21</v>
      </c>
      <c r="BA30" s="86">
        <f t="shared" si="7"/>
        <v>0</v>
      </c>
      <c r="BB30" s="69">
        <f t="shared" si="14"/>
        <v>57.389999999999993</v>
      </c>
      <c r="BC30" s="69">
        <f t="shared" si="15"/>
        <v>54.63</v>
      </c>
      <c r="BD30" s="87">
        <f t="shared" si="8"/>
        <v>0</v>
      </c>
      <c r="BE30" s="72">
        <f t="shared" si="16"/>
        <v>685999.37</v>
      </c>
      <c r="BF30" s="91">
        <v>9712.99</v>
      </c>
      <c r="BG30" s="91">
        <v>1171.5999999999999</v>
      </c>
      <c r="BH30" s="87">
        <v>92.6</v>
      </c>
      <c r="BI30" s="87">
        <v>57.1</v>
      </c>
      <c r="BJ30" s="91">
        <f>BG30/AZ30</f>
        <v>55.790476190476184</v>
      </c>
      <c r="BK30" s="87">
        <f t="shared" si="47"/>
        <v>2.7190476190476192</v>
      </c>
      <c r="BL30" s="87">
        <f t="shared" si="48"/>
        <v>48.736770228747019</v>
      </c>
      <c r="BM30" s="87">
        <f t="shared" ref="BM30:BM31" si="54">BI30-BC30</f>
        <v>2.4699999999999989</v>
      </c>
      <c r="BN30" s="86">
        <f t="shared" si="50"/>
        <v>95.674255691768835</v>
      </c>
      <c r="BO30" s="87">
        <f>BC30/AZ30</f>
        <v>2.6014285714285714</v>
      </c>
      <c r="BP30" s="86">
        <v>26</v>
      </c>
      <c r="BQ30" s="86">
        <v>11</v>
      </c>
      <c r="BR30" s="86">
        <v>0</v>
      </c>
      <c r="BS30" s="92">
        <f t="shared" si="17"/>
        <v>37</v>
      </c>
      <c r="BT30" s="108"/>
      <c r="BU30" s="108"/>
      <c r="BV30" s="108"/>
      <c r="BW30" s="109"/>
      <c r="BX30" s="109"/>
      <c r="BY30" s="109"/>
      <c r="BZ30" s="108"/>
      <c r="CA30" s="108"/>
      <c r="CB30" s="108"/>
      <c r="CC30" s="109"/>
      <c r="CD30" s="109"/>
      <c r="CE30" s="109"/>
      <c r="CF30" s="109"/>
      <c r="CG30" s="111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</row>
    <row r="31" spans="1:146" s="93" customFormat="1" ht="20.100000000000001" customHeight="1" x14ac:dyDescent="0.25">
      <c r="A31" s="77">
        <v>26</v>
      </c>
      <c r="B31" s="78" t="s">
        <v>27</v>
      </c>
      <c r="C31" s="79">
        <v>3202</v>
      </c>
      <c r="D31" s="80">
        <v>0</v>
      </c>
      <c r="E31" s="81">
        <v>0</v>
      </c>
      <c r="F31" s="82">
        <v>0</v>
      </c>
      <c r="G31" s="82">
        <v>0</v>
      </c>
      <c r="H31" s="83">
        <v>0</v>
      </c>
      <c r="I31" s="84">
        <v>0</v>
      </c>
      <c r="J31" s="85"/>
      <c r="K31" s="86"/>
      <c r="L31" s="87"/>
      <c r="M31" s="87"/>
      <c r="N31" s="88"/>
      <c r="O31" s="89"/>
      <c r="P31" s="86"/>
      <c r="Q31" s="87"/>
      <c r="R31" s="87"/>
      <c r="S31" s="88"/>
      <c r="T31" s="90"/>
      <c r="U31" s="91"/>
      <c r="V31" s="91"/>
      <c r="W31" s="91"/>
      <c r="X31" s="88"/>
      <c r="Y31" s="90"/>
      <c r="Z31" s="91"/>
      <c r="AA31" s="91"/>
      <c r="AB31" s="91"/>
      <c r="AC31" s="88"/>
      <c r="AD31" s="90"/>
      <c r="AE31" s="91"/>
      <c r="AF31" s="91"/>
      <c r="AG31" s="91"/>
      <c r="AH31" s="91"/>
      <c r="AI31" s="88"/>
      <c r="AJ31" s="88"/>
      <c r="AK31" s="89"/>
      <c r="AL31" s="86"/>
      <c r="AM31" s="86"/>
      <c r="AN31" s="91"/>
      <c r="AO31" s="91"/>
      <c r="AP31" s="91"/>
      <c r="AQ31" s="136"/>
      <c r="AR31" s="143">
        <v>1</v>
      </c>
      <c r="AS31" s="144">
        <v>0</v>
      </c>
      <c r="AT31" s="91"/>
      <c r="AU31" s="91">
        <v>1.4</v>
      </c>
      <c r="AV31" s="91">
        <v>0</v>
      </c>
      <c r="AW31" s="91"/>
      <c r="AX31" s="136">
        <v>6385.57</v>
      </c>
      <c r="AY31" s="134">
        <f t="shared" si="12"/>
        <v>1</v>
      </c>
      <c r="AZ31" s="68">
        <f t="shared" si="13"/>
        <v>0</v>
      </c>
      <c r="BA31" s="86">
        <f t="shared" si="7"/>
        <v>0</v>
      </c>
      <c r="BB31" s="69">
        <f t="shared" si="14"/>
        <v>1.4</v>
      </c>
      <c r="BC31" s="69">
        <f t="shared" si="15"/>
        <v>0</v>
      </c>
      <c r="BD31" s="87">
        <f t="shared" si="8"/>
        <v>0</v>
      </c>
      <c r="BE31" s="72">
        <f t="shared" si="16"/>
        <v>6385.57</v>
      </c>
      <c r="BF31" s="91">
        <v>63.52</v>
      </c>
      <c r="BG31" s="91">
        <v>0</v>
      </c>
      <c r="BH31" s="91">
        <v>2.7</v>
      </c>
      <c r="BI31" s="87">
        <v>0</v>
      </c>
      <c r="BJ31" s="91" t="s">
        <v>64</v>
      </c>
      <c r="BK31" s="87" t="s">
        <v>64</v>
      </c>
      <c r="BL31" s="87" t="s">
        <v>64</v>
      </c>
      <c r="BM31" s="87">
        <f t="shared" si="54"/>
        <v>0</v>
      </c>
      <c r="BN31" s="86" t="s">
        <v>64</v>
      </c>
      <c r="BO31" s="87"/>
      <c r="BP31" s="86">
        <v>1</v>
      </c>
      <c r="BQ31" s="86">
        <v>0</v>
      </c>
      <c r="BR31" s="86">
        <v>0</v>
      </c>
      <c r="BS31" s="92">
        <f t="shared" si="17"/>
        <v>1</v>
      </c>
      <c r="BT31" s="108"/>
      <c r="BU31" s="108"/>
      <c r="BV31" s="108"/>
      <c r="BW31" s="109"/>
      <c r="BX31" s="109"/>
      <c r="BY31" s="109"/>
      <c r="BZ31" s="108"/>
      <c r="CA31" s="108"/>
      <c r="CB31" s="108"/>
      <c r="CC31" s="109"/>
      <c r="CD31" s="109"/>
      <c r="CE31" s="109"/>
      <c r="CF31" s="109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</row>
    <row r="32" spans="1:146" s="15" customFormat="1" ht="20.100000000000001" customHeight="1" x14ac:dyDescent="0.25">
      <c r="A32" s="77">
        <v>27</v>
      </c>
      <c r="B32" s="78" t="s">
        <v>28</v>
      </c>
      <c r="C32" s="79">
        <v>3202</v>
      </c>
      <c r="D32" s="80">
        <v>24</v>
      </c>
      <c r="E32" s="81">
        <v>22</v>
      </c>
      <c r="F32" s="82">
        <v>57.370000000000005</v>
      </c>
      <c r="G32" s="82">
        <v>51.839999999999996</v>
      </c>
      <c r="H32" s="83">
        <v>278494.55</v>
      </c>
      <c r="I32" s="84">
        <v>138505.82999999999</v>
      </c>
      <c r="J32" s="85">
        <v>2</v>
      </c>
      <c r="K32" s="86">
        <v>2</v>
      </c>
      <c r="L32" s="87">
        <v>4.99</v>
      </c>
      <c r="M32" s="87">
        <v>5</v>
      </c>
      <c r="N32" s="88">
        <v>144823.04999999999</v>
      </c>
      <c r="O32" s="89">
        <v>2</v>
      </c>
      <c r="P32" s="86">
        <v>2</v>
      </c>
      <c r="Q32" s="87">
        <v>6.1</v>
      </c>
      <c r="R32" s="87">
        <v>6.1</v>
      </c>
      <c r="S32" s="88">
        <v>168432.63</v>
      </c>
      <c r="T32" s="90">
        <v>4</v>
      </c>
      <c r="U32" s="91">
        <v>3</v>
      </c>
      <c r="V32" s="91">
        <v>9.99</v>
      </c>
      <c r="W32" s="91">
        <v>8.82</v>
      </c>
      <c r="X32" s="88">
        <v>170768.86</v>
      </c>
      <c r="Y32" s="90">
        <v>7</v>
      </c>
      <c r="Z32" s="91">
        <v>7</v>
      </c>
      <c r="AA32" s="91">
        <v>13.6</v>
      </c>
      <c r="AB32" s="91">
        <v>13.6</v>
      </c>
      <c r="AC32" s="88">
        <v>224565.35</v>
      </c>
      <c r="AD32" s="90">
        <v>15</v>
      </c>
      <c r="AE32" s="91">
        <v>14</v>
      </c>
      <c r="AF32" s="91"/>
      <c r="AG32" s="91">
        <v>40.17</v>
      </c>
      <c r="AH32" s="91">
        <v>37.96</v>
      </c>
      <c r="AI32" s="88"/>
      <c r="AJ32" s="88">
        <v>253069.13</v>
      </c>
      <c r="AK32" s="89">
        <v>14</v>
      </c>
      <c r="AL32" s="86">
        <v>11</v>
      </c>
      <c r="AM32" s="86"/>
      <c r="AN32" s="91">
        <v>41.2</v>
      </c>
      <c r="AO32" s="91">
        <v>30.8</v>
      </c>
      <c r="AP32" s="91"/>
      <c r="AQ32" s="136">
        <v>372106.07</v>
      </c>
      <c r="AR32" s="143">
        <v>3</v>
      </c>
      <c r="AS32" s="144">
        <v>0</v>
      </c>
      <c r="AT32" s="91"/>
      <c r="AU32" s="91">
        <v>3.3</v>
      </c>
      <c r="AV32" s="91">
        <v>0</v>
      </c>
      <c r="AW32" s="91"/>
      <c r="AX32" s="136">
        <v>520869.71</v>
      </c>
      <c r="AY32" s="134">
        <f t="shared" si="12"/>
        <v>71</v>
      </c>
      <c r="AZ32" s="68">
        <f t="shared" si="13"/>
        <v>61</v>
      </c>
      <c r="BA32" s="86">
        <f t="shared" si="7"/>
        <v>0</v>
      </c>
      <c r="BB32" s="69">
        <f t="shared" si="14"/>
        <v>176.72000000000003</v>
      </c>
      <c r="BC32" s="69">
        <f t="shared" si="15"/>
        <v>154.12</v>
      </c>
      <c r="BD32" s="87">
        <f t="shared" si="8"/>
        <v>0</v>
      </c>
      <c r="BE32" s="72">
        <f t="shared" si="16"/>
        <v>1993140.6300000001</v>
      </c>
      <c r="BF32" s="91">
        <v>4427.1499999999996</v>
      </c>
      <c r="BG32" s="91">
        <v>4219.38</v>
      </c>
      <c r="BH32" s="87">
        <v>284.2</v>
      </c>
      <c r="BI32" s="87">
        <v>259.10000000000002</v>
      </c>
      <c r="BJ32" s="91">
        <f>BG32/AZ32</f>
        <v>69.170163934426228</v>
      </c>
      <c r="BK32" s="87">
        <f t="shared" si="47"/>
        <v>4.2475409836065579</v>
      </c>
      <c r="BL32" s="87">
        <f t="shared" si="48"/>
        <v>61.407126165455594</v>
      </c>
      <c r="BM32" s="87">
        <f t="shared" ref="BM32" si="55">BI32-BC32</f>
        <v>104.98000000000002</v>
      </c>
      <c r="BN32" s="86">
        <f t="shared" si="50"/>
        <v>59.482825164029329</v>
      </c>
      <c r="BO32" s="87">
        <f>BC32/AZ32</f>
        <v>2.5265573770491803</v>
      </c>
      <c r="BP32" s="86">
        <v>60</v>
      </c>
      <c r="BQ32" s="86">
        <v>9</v>
      </c>
      <c r="BR32" s="86">
        <v>2</v>
      </c>
      <c r="BS32" s="92">
        <f t="shared" si="17"/>
        <v>71</v>
      </c>
      <c r="BT32" s="108"/>
      <c r="BU32" s="108"/>
      <c r="BV32" s="108"/>
      <c r="BW32" s="109"/>
      <c r="BX32" s="109"/>
      <c r="BY32" s="109"/>
      <c r="BZ32" s="108"/>
      <c r="CA32" s="108"/>
      <c r="CB32" s="108"/>
      <c r="CC32" s="109"/>
      <c r="CD32" s="109"/>
      <c r="CE32" s="109"/>
      <c r="CF32" s="109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</row>
    <row r="33" spans="1:146" s="15" customFormat="1" ht="20.100000000000001" customHeight="1" x14ac:dyDescent="0.25">
      <c r="A33" s="77">
        <v>28</v>
      </c>
      <c r="B33" s="78" t="s">
        <v>29</v>
      </c>
      <c r="C33" s="79">
        <v>3202</v>
      </c>
      <c r="D33" s="80">
        <v>0</v>
      </c>
      <c r="E33" s="81">
        <v>0</v>
      </c>
      <c r="F33" s="82">
        <v>0</v>
      </c>
      <c r="G33" s="82">
        <v>0</v>
      </c>
      <c r="H33" s="83">
        <v>0</v>
      </c>
      <c r="I33" s="84">
        <v>0</v>
      </c>
      <c r="J33" s="85"/>
      <c r="K33" s="86"/>
      <c r="L33" s="87"/>
      <c r="M33" s="87"/>
      <c r="N33" s="88"/>
      <c r="O33" s="89"/>
      <c r="P33" s="86"/>
      <c r="Q33" s="87"/>
      <c r="R33" s="87"/>
      <c r="S33" s="88"/>
      <c r="T33" s="90"/>
      <c r="U33" s="91"/>
      <c r="V33" s="91"/>
      <c r="W33" s="91"/>
      <c r="X33" s="88"/>
      <c r="Y33" s="90"/>
      <c r="Z33" s="91"/>
      <c r="AA33" s="91"/>
      <c r="AB33" s="91"/>
      <c r="AC33" s="88"/>
      <c r="AD33" s="90"/>
      <c r="AE33" s="91"/>
      <c r="AF33" s="91"/>
      <c r="AG33" s="91"/>
      <c r="AH33" s="91"/>
      <c r="AI33" s="88"/>
      <c r="AJ33" s="88"/>
      <c r="AK33" s="89"/>
      <c r="AL33" s="86"/>
      <c r="AM33" s="86"/>
      <c r="AN33" s="91"/>
      <c r="AO33" s="91"/>
      <c r="AP33" s="91"/>
      <c r="AQ33" s="136"/>
      <c r="AR33" s="143"/>
      <c r="AS33" s="144"/>
      <c r="AT33" s="91"/>
      <c r="AU33" s="91"/>
      <c r="AV33" s="91"/>
      <c r="AW33" s="91"/>
      <c r="AX33" s="136"/>
      <c r="AY33" s="134">
        <f t="shared" si="12"/>
        <v>0</v>
      </c>
      <c r="AZ33" s="68">
        <f t="shared" si="13"/>
        <v>0</v>
      </c>
      <c r="BA33" s="86">
        <f t="shared" si="7"/>
        <v>0</v>
      </c>
      <c r="BB33" s="69">
        <f t="shared" si="14"/>
        <v>0</v>
      </c>
      <c r="BC33" s="69">
        <f t="shared" si="15"/>
        <v>0</v>
      </c>
      <c r="BD33" s="87">
        <f t="shared" si="8"/>
        <v>0</v>
      </c>
      <c r="BE33" s="72">
        <f t="shared" si="16"/>
        <v>0</v>
      </c>
      <c r="BF33" s="91"/>
      <c r="BG33" s="91"/>
      <c r="BH33" s="87"/>
      <c r="BI33" s="87"/>
      <c r="BJ33" s="91"/>
      <c r="BK33" s="87"/>
      <c r="BL33" s="87"/>
      <c r="BM33" s="87"/>
      <c r="BN33" s="86"/>
      <c r="BO33" s="87"/>
      <c r="BP33" s="86"/>
      <c r="BQ33" s="86"/>
      <c r="BR33" s="86"/>
      <c r="BS33" s="92">
        <f t="shared" si="17"/>
        <v>0</v>
      </c>
      <c r="BT33" s="108"/>
      <c r="BU33" s="108"/>
      <c r="BV33" s="108"/>
      <c r="BW33" s="109"/>
      <c r="BX33" s="109"/>
      <c r="BY33" s="109"/>
      <c r="BZ33" s="108"/>
      <c r="CA33" s="108"/>
      <c r="CB33" s="108"/>
      <c r="CC33" s="109"/>
      <c r="CD33" s="109"/>
      <c r="CE33" s="109"/>
      <c r="CF33" s="109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</row>
    <row r="34" spans="1:146" s="15" customFormat="1" ht="20.100000000000001" customHeight="1" x14ac:dyDescent="0.25">
      <c r="A34" s="77">
        <v>29</v>
      </c>
      <c r="B34" s="78" t="s">
        <v>30</v>
      </c>
      <c r="C34" s="79">
        <v>3202</v>
      </c>
      <c r="D34" s="80">
        <v>0</v>
      </c>
      <c r="E34" s="81">
        <v>0</v>
      </c>
      <c r="F34" s="82">
        <v>0</v>
      </c>
      <c r="G34" s="82">
        <v>0</v>
      </c>
      <c r="H34" s="83">
        <v>0</v>
      </c>
      <c r="I34" s="84">
        <v>0</v>
      </c>
      <c r="J34" s="85"/>
      <c r="K34" s="86"/>
      <c r="L34" s="87"/>
      <c r="M34" s="87"/>
      <c r="N34" s="88"/>
      <c r="O34" s="89"/>
      <c r="P34" s="86"/>
      <c r="Q34" s="87"/>
      <c r="R34" s="87"/>
      <c r="S34" s="88"/>
      <c r="T34" s="90"/>
      <c r="U34" s="91"/>
      <c r="V34" s="91"/>
      <c r="W34" s="91"/>
      <c r="X34" s="88"/>
      <c r="Y34" s="90"/>
      <c r="Z34" s="91"/>
      <c r="AA34" s="91"/>
      <c r="AB34" s="91"/>
      <c r="AC34" s="88"/>
      <c r="AD34" s="90"/>
      <c r="AE34" s="91"/>
      <c r="AF34" s="91"/>
      <c r="AG34" s="91"/>
      <c r="AH34" s="91"/>
      <c r="AI34" s="88"/>
      <c r="AJ34" s="88"/>
      <c r="AK34" s="89"/>
      <c r="AL34" s="86"/>
      <c r="AM34" s="86"/>
      <c r="AN34" s="91"/>
      <c r="AO34" s="91"/>
      <c r="AP34" s="91"/>
      <c r="AQ34" s="136"/>
      <c r="AR34" s="143"/>
      <c r="AS34" s="144"/>
      <c r="AT34" s="91"/>
      <c r="AU34" s="91"/>
      <c r="AV34" s="91"/>
      <c r="AW34" s="91"/>
      <c r="AX34" s="136"/>
      <c r="AY34" s="134">
        <f t="shared" si="12"/>
        <v>0</v>
      </c>
      <c r="AZ34" s="68">
        <f t="shared" si="13"/>
        <v>0</v>
      </c>
      <c r="BA34" s="86">
        <f t="shared" si="7"/>
        <v>0</v>
      </c>
      <c r="BB34" s="69">
        <f t="shared" si="14"/>
        <v>0</v>
      </c>
      <c r="BC34" s="69">
        <f t="shared" si="15"/>
        <v>0</v>
      </c>
      <c r="BD34" s="87">
        <f t="shared" si="8"/>
        <v>0</v>
      </c>
      <c r="BE34" s="72">
        <f t="shared" si="16"/>
        <v>0</v>
      </c>
      <c r="BF34" s="91"/>
      <c r="BG34" s="91"/>
      <c r="BH34" s="87"/>
      <c r="BI34" s="87"/>
      <c r="BJ34" s="91"/>
      <c r="BK34" s="87"/>
      <c r="BL34" s="87"/>
      <c r="BM34" s="87"/>
      <c r="BN34" s="86"/>
      <c r="BO34" s="87"/>
      <c r="BP34" s="86"/>
      <c r="BQ34" s="86"/>
      <c r="BR34" s="86"/>
      <c r="BS34" s="92">
        <f t="shared" si="17"/>
        <v>0</v>
      </c>
      <c r="BT34" s="108"/>
      <c r="BU34" s="108"/>
      <c r="BV34" s="108"/>
      <c r="BW34" s="109"/>
      <c r="BX34" s="109"/>
      <c r="BY34" s="109"/>
      <c r="BZ34" s="108"/>
      <c r="CA34" s="108"/>
      <c r="CB34" s="108"/>
      <c r="CC34" s="109"/>
      <c r="CD34" s="109"/>
      <c r="CE34" s="109"/>
      <c r="CF34" s="109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</row>
    <row r="35" spans="1:146" s="15" customFormat="1" ht="20.100000000000001" customHeight="1" x14ac:dyDescent="0.25">
      <c r="A35" s="77">
        <v>30</v>
      </c>
      <c r="B35" s="78" t="s">
        <v>31</v>
      </c>
      <c r="C35" s="79">
        <v>3202</v>
      </c>
      <c r="D35" s="80">
        <v>0</v>
      </c>
      <c r="E35" s="81">
        <v>0</v>
      </c>
      <c r="F35" s="82">
        <v>0</v>
      </c>
      <c r="G35" s="82">
        <v>0</v>
      </c>
      <c r="H35" s="83">
        <v>0</v>
      </c>
      <c r="I35" s="84">
        <v>0</v>
      </c>
      <c r="J35" s="85"/>
      <c r="K35" s="86"/>
      <c r="L35" s="87"/>
      <c r="M35" s="87"/>
      <c r="N35" s="88"/>
      <c r="O35" s="89"/>
      <c r="P35" s="86"/>
      <c r="Q35" s="87"/>
      <c r="R35" s="87"/>
      <c r="S35" s="88"/>
      <c r="T35" s="90"/>
      <c r="U35" s="91"/>
      <c r="V35" s="91"/>
      <c r="W35" s="91"/>
      <c r="X35" s="88"/>
      <c r="Y35" s="90"/>
      <c r="Z35" s="91"/>
      <c r="AA35" s="91"/>
      <c r="AB35" s="91"/>
      <c r="AC35" s="88"/>
      <c r="AD35" s="90"/>
      <c r="AE35" s="91"/>
      <c r="AF35" s="91"/>
      <c r="AG35" s="91"/>
      <c r="AH35" s="91"/>
      <c r="AI35" s="88"/>
      <c r="AJ35" s="88"/>
      <c r="AK35" s="89"/>
      <c r="AL35" s="86"/>
      <c r="AM35" s="86"/>
      <c r="AN35" s="91"/>
      <c r="AO35" s="91"/>
      <c r="AP35" s="91"/>
      <c r="AQ35" s="136"/>
      <c r="AR35" s="143"/>
      <c r="AS35" s="144"/>
      <c r="AT35" s="91"/>
      <c r="AU35" s="91"/>
      <c r="AV35" s="91"/>
      <c r="AW35" s="91"/>
      <c r="AX35" s="136"/>
      <c r="AY35" s="134">
        <f t="shared" si="12"/>
        <v>0</v>
      </c>
      <c r="AZ35" s="68">
        <f t="shared" si="13"/>
        <v>0</v>
      </c>
      <c r="BA35" s="86">
        <f t="shared" si="7"/>
        <v>0</v>
      </c>
      <c r="BB35" s="69">
        <f t="shared" si="14"/>
        <v>0</v>
      </c>
      <c r="BC35" s="69">
        <f t="shared" si="15"/>
        <v>0</v>
      </c>
      <c r="BD35" s="87">
        <f t="shared" si="8"/>
        <v>0</v>
      </c>
      <c r="BE35" s="72">
        <f t="shared" si="16"/>
        <v>0</v>
      </c>
      <c r="BF35" s="91"/>
      <c r="BG35" s="91"/>
      <c r="BH35" s="87"/>
      <c r="BI35" s="87"/>
      <c r="BJ35" s="91"/>
      <c r="BK35" s="87"/>
      <c r="BL35" s="87"/>
      <c r="BM35" s="87"/>
      <c r="BN35" s="86"/>
      <c r="BO35" s="87"/>
      <c r="BP35" s="86"/>
      <c r="BQ35" s="86"/>
      <c r="BR35" s="86"/>
      <c r="BS35" s="92">
        <f t="shared" si="17"/>
        <v>0</v>
      </c>
      <c r="BT35" s="108"/>
      <c r="BU35" s="108"/>
      <c r="BV35" s="108"/>
      <c r="BW35" s="109"/>
      <c r="BX35" s="109"/>
      <c r="BY35" s="109"/>
      <c r="BZ35" s="108"/>
      <c r="CA35" s="108"/>
      <c r="CB35" s="108"/>
      <c r="CC35" s="109"/>
      <c r="CD35" s="109"/>
      <c r="CE35" s="109"/>
      <c r="CF35" s="109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</row>
    <row r="36" spans="1:146" s="15" customFormat="1" ht="20.100000000000001" customHeight="1" x14ac:dyDescent="0.25">
      <c r="A36" s="77">
        <v>31</v>
      </c>
      <c r="B36" s="78" t="s">
        <v>32</v>
      </c>
      <c r="C36" s="79">
        <v>3148</v>
      </c>
      <c r="D36" s="80">
        <v>3</v>
      </c>
      <c r="E36" s="81">
        <v>0</v>
      </c>
      <c r="F36" s="82">
        <v>4.4700000000000006</v>
      </c>
      <c r="G36" s="82">
        <v>0</v>
      </c>
      <c r="H36" s="83">
        <v>18609.739999999998</v>
      </c>
      <c r="I36" s="84">
        <v>0</v>
      </c>
      <c r="J36" s="85">
        <v>0</v>
      </c>
      <c r="K36" s="86">
        <v>0</v>
      </c>
      <c r="L36" s="87">
        <v>0</v>
      </c>
      <c r="M36" s="87">
        <v>0</v>
      </c>
      <c r="N36" s="88">
        <v>19793.82</v>
      </c>
      <c r="O36" s="89">
        <v>0</v>
      </c>
      <c r="P36" s="86">
        <v>0</v>
      </c>
      <c r="Q36" s="87">
        <v>0</v>
      </c>
      <c r="R36" s="87">
        <v>0</v>
      </c>
      <c r="S36" s="88">
        <v>5206.8999999999996</v>
      </c>
      <c r="T36" s="90">
        <v>2</v>
      </c>
      <c r="U36" s="91">
        <v>1</v>
      </c>
      <c r="V36" s="91">
        <v>2.4500000000000002</v>
      </c>
      <c r="W36" s="91">
        <v>1.19</v>
      </c>
      <c r="X36" s="88">
        <v>6139.01</v>
      </c>
      <c r="Y36" s="90">
        <v>0</v>
      </c>
      <c r="Z36" s="91">
        <v>0</v>
      </c>
      <c r="AA36" s="91">
        <v>0</v>
      </c>
      <c r="AB36" s="91">
        <v>0</v>
      </c>
      <c r="AC36" s="88">
        <v>37918.65</v>
      </c>
      <c r="AD36" s="90"/>
      <c r="AE36" s="91"/>
      <c r="AF36" s="91"/>
      <c r="AG36" s="91"/>
      <c r="AH36" s="91"/>
      <c r="AI36" s="88"/>
      <c r="AJ36" s="88">
        <v>13056.79</v>
      </c>
      <c r="AK36" s="89">
        <v>3</v>
      </c>
      <c r="AL36" s="86">
        <v>3</v>
      </c>
      <c r="AM36" s="86">
        <v>0</v>
      </c>
      <c r="AN36" s="91">
        <v>3.37</v>
      </c>
      <c r="AO36" s="91">
        <v>3.37</v>
      </c>
      <c r="AP36" s="91">
        <v>0</v>
      </c>
      <c r="AQ36" s="136">
        <v>6664.97</v>
      </c>
      <c r="AR36" s="143">
        <v>2</v>
      </c>
      <c r="AS36" s="144">
        <v>1</v>
      </c>
      <c r="AT36" s="91"/>
      <c r="AU36" s="91">
        <v>4.5</v>
      </c>
      <c r="AV36" s="91">
        <v>2.2999999999999998</v>
      </c>
      <c r="AW36" s="91"/>
      <c r="AX36" s="136">
        <v>0</v>
      </c>
      <c r="AY36" s="134">
        <f t="shared" si="12"/>
        <v>10</v>
      </c>
      <c r="AZ36" s="68">
        <f t="shared" si="13"/>
        <v>5</v>
      </c>
      <c r="BA36" s="86">
        <f t="shared" si="7"/>
        <v>0</v>
      </c>
      <c r="BB36" s="69">
        <f t="shared" si="14"/>
        <v>14.790000000000001</v>
      </c>
      <c r="BC36" s="69">
        <f t="shared" si="15"/>
        <v>6.86</v>
      </c>
      <c r="BD36" s="87">
        <f t="shared" si="8"/>
        <v>0</v>
      </c>
      <c r="BE36" s="72">
        <f t="shared" si="16"/>
        <v>88780.140000000014</v>
      </c>
      <c r="BF36" s="91">
        <v>611.69000000000005</v>
      </c>
      <c r="BG36" s="91">
        <v>265.49</v>
      </c>
      <c r="BH36" s="87">
        <v>22.5</v>
      </c>
      <c r="BI36" s="87">
        <v>10.3</v>
      </c>
      <c r="BJ36" s="91">
        <f>BG36/AZ36</f>
        <v>53.097999999999999</v>
      </c>
      <c r="BK36" s="87">
        <f>BI36/AZ36</f>
        <v>2.06</v>
      </c>
      <c r="BL36" s="87">
        <f>BI36/BG36*1000</f>
        <v>38.796188180345773</v>
      </c>
      <c r="BM36" s="87">
        <f t="shared" ref="BM36" si="56">BI36-BC36</f>
        <v>3.4400000000000004</v>
      </c>
      <c r="BN36" s="86">
        <f>BC36/BI36*100</f>
        <v>66.601941747572809</v>
      </c>
      <c r="BO36" s="87">
        <f>BC36/AZ36</f>
        <v>1.3720000000000001</v>
      </c>
      <c r="BP36" s="86">
        <v>7</v>
      </c>
      <c r="BQ36" s="86">
        <v>3</v>
      </c>
      <c r="BR36" s="86">
        <v>0</v>
      </c>
      <c r="BS36" s="92">
        <f t="shared" si="17"/>
        <v>10</v>
      </c>
      <c r="BT36" s="108"/>
      <c r="BU36" s="108"/>
      <c r="BV36" s="108"/>
      <c r="BW36" s="109"/>
      <c r="BX36" s="109"/>
      <c r="BY36" s="109"/>
      <c r="BZ36" s="108"/>
      <c r="CA36" s="108"/>
      <c r="CB36" s="108"/>
      <c r="CC36" s="109"/>
      <c r="CD36" s="109"/>
      <c r="CE36" s="109"/>
      <c r="CF36" s="109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</row>
    <row r="37" spans="1:146" s="15" customFormat="1" ht="20.100000000000001" customHeight="1" x14ac:dyDescent="0.25">
      <c r="A37" s="77">
        <v>32</v>
      </c>
      <c r="B37" s="78" t="s">
        <v>33</v>
      </c>
      <c r="C37" s="79">
        <v>3148</v>
      </c>
      <c r="D37" s="80">
        <v>3</v>
      </c>
      <c r="E37" s="81">
        <v>0</v>
      </c>
      <c r="F37" s="82">
        <v>7.76</v>
      </c>
      <c r="G37" s="82">
        <v>0</v>
      </c>
      <c r="H37" s="83">
        <v>33261.99</v>
      </c>
      <c r="I37" s="84">
        <v>15145.99</v>
      </c>
      <c r="J37" s="85">
        <v>0</v>
      </c>
      <c r="K37" s="86">
        <v>0</v>
      </c>
      <c r="L37" s="87">
        <v>0</v>
      </c>
      <c r="M37" s="87">
        <v>0</v>
      </c>
      <c r="N37" s="88">
        <v>24359.360000000001</v>
      </c>
      <c r="O37" s="89">
        <v>0</v>
      </c>
      <c r="P37" s="86">
        <v>0</v>
      </c>
      <c r="Q37" s="87">
        <v>0</v>
      </c>
      <c r="R37" s="87">
        <v>0</v>
      </c>
      <c r="S37" s="88">
        <v>23849.71</v>
      </c>
      <c r="T37" s="90">
        <v>0</v>
      </c>
      <c r="U37" s="91">
        <v>0</v>
      </c>
      <c r="V37" s="91">
        <v>0</v>
      </c>
      <c r="W37" s="91">
        <v>0</v>
      </c>
      <c r="X37" s="88">
        <v>20506.28</v>
      </c>
      <c r="Y37" s="90">
        <v>0</v>
      </c>
      <c r="Z37" s="91">
        <v>0</v>
      </c>
      <c r="AA37" s="91">
        <v>0</v>
      </c>
      <c r="AB37" s="91">
        <v>0</v>
      </c>
      <c r="AC37" s="88">
        <v>21404.959999999999</v>
      </c>
      <c r="AD37" s="90">
        <v>0</v>
      </c>
      <c r="AE37" s="91">
        <v>0</v>
      </c>
      <c r="AF37" s="91"/>
      <c r="AG37" s="91">
        <v>0</v>
      </c>
      <c r="AH37" s="91">
        <v>0</v>
      </c>
      <c r="AI37" s="88"/>
      <c r="AJ37" s="88">
        <v>20399.21</v>
      </c>
      <c r="AK37" s="89">
        <v>0</v>
      </c>
      <c r="AL37" s="86">
        <v>0</v>
      </c>
      <c r="AM37" s="86"/>
      <c r="AN37" s="91">
        <v>0</v>
      </c>
      <c r="AO37" s="91">
        <v>0</v>
      </c>
      <c r="AP37" s="91"/>
      <c r="AQ37" s="136">
        <v>21009.77</v>
      </c>
      <c r="AR37" s="143">
        <v>0</v>
      </c>
      <c r="AS37" s="144">
        <v>0</v>
      </c>
      <c r="AT37" s="91"/>
      <c r="AU37" s="91">
        <v>0</v>
      </c>
      <c r="AV37" s="91">
        <v>0</v>
      </c>
      <c r="AW37" s="91"/>
      <c r="AX37" s="136">
        <v>0</v>
      </c>
      <c r="AY37" s="134">
        <f t="shared" si="12"/>
        <v>3</v>
      </c>
      <c r="AZ37" s="68">
        <f t="shared" si="13"/>
        <v>0</v>
      </c>
      <c r="BA37" s="86">
        <f t="shared" si="7"/>
        <v>0</v>
      </c>
      <c r="BB37" s="69">
        <f t="shared" si="14"/>
        <v>7.76</v>
      </c>
      <c r="BC37" s="69">
        <f t="shared" si="15"/>
        <v>0</v>
      </c>
      <c r="BD37" s="87">
        <f t="shared" si="8"/>
        <v>0</v>
      </c>
      <c r="BE37" s="72">
        <f t="shared" si="16"/>
        <v>146675.27999999997</v>
      </c>
      <c r="BF37" s="91">
        <v>216.6</v>
      </c>
      <c r="BG37" s="91">
        <v>0</v>
      </c>
      <c r="BH37" s="87">
        <v>16.649999999999999</v>
      </c>
      <c r="BI37" s="87">
        <v>0</v>
      </c>
      <c r="BJ37" s="91" t="s">
        <v>64</v>
      </c>
      <c r="BK37" s="87" t="s">
        <v>64</v>
      </c>
      <c r="BL37" s="87" t="s">
        <v>64</v>
      </c>
      <c r="BM37" s="87" t="s">
        <v>64</v>
      </c>
      <c r="BN37" s="86" t="s">
        <v>64</v>
      </c>
      <c r="BO37" s="87" t="s">
        <v>64</v>
      </c>
      <c r="BP37" s="86">
        <v>3</v>
      </c>
      <c r="BQ37" s="86">
        <v>1</v>
      </c>
      <c r="BR37" s="86">
        <v>0</v>
      </c>
      <c r="BS37" s="92">
        <f t="shared" si="17"/>
        <v>4</v>
      </c>
      <c r="BT37" s="108"/>
      <c r="BU37" s="108"/>
      <c r="BV37" s="108"/>
      <c r="BW37" s="109"/>
      <c r="BX37" s="109"/>
      <c r="BY37" s="109"/>
      <c r="BZ37" s="108"/>
      <c r="CA37" s="108"/>
      <c r="CB37" s="108"/>
      <c r="CC37" s="109"/>
      <c r="CD37" s="109"/>
      <c r="CE37" s="109"/>
      <c r="CF37" s="109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</row>
    <row r="38" spans="1:146" s="15" customFormat="1" ht="20.100000000000001" customHeight="1" x14ac:dyDescent="0.25">
      <c r="A38" s="77">
        <v>33</v>
      </c>
      <c r="B38" s="78" t="s">
        <v>34</v>
      </c>
      <c r="C38" s="79">
        <v>3148</v>
      </c>
      <c r="D38" s="80">
        <v>4</v>
      </c>
      <c r="E38" s="81">
        <v>0</v>
      </c>
      <c r="F38" s="82">
        <v>7.09</v>
      </c>
      <c r="G38" s="82">
        <v>0</v>
      </c>
      <c r="H38" s="83">
        <v>80924.709999999992</v>
      </c>
      <c r="I38" s="84">
        <v>0</v>
      </c>
      <c r="J38" s="85">
        <v>2</v>
      </c>
      <c r="K38" s="86">
        <v>0</v>
      </c>
      <c r="L38" s="87">
        <v>2.97</v>
      </c>
      <c r="M38" s="87">
        <v>0</v>
      </c>
      <c r="N38" s="88">
        <v>46745.32</v>
      </c>
      <c r="O38" s="89">
        <v>0</v>
      </c>
      <c r="P38" s="86">
        <v>0</v>
      </c>
      <c r="Q38" s="87">
        <v>0</v>
      </c>
      <c r="R38" s="87">
        <v>0</v>
      </c>
      <c r="S38" s="88">
        <v>27501.63</v>
      </c>
      <c r="T38" s="90">
        <v>1</v>
      </c>
      <c r="U38" s="91">
        <v>1</v>
      </c>
      <c r="V38" s="91">
        <v>2.5499999999999998</v>
      </c>
      <c r="W38" s="91">
        <v>2.5499999999999998</v>
      </c>
      <c r="X38" s="88">
        <v>0</v>
      </c>
      <c r="Y38" s="90">
        <v>0</v>
      </c>
      <c r="Z38" s="91">
        <v>0</v>
      </c>
      <c r="AA38" s="91">
        <v>0</v>
      </c>
      <c r="AB38" s="91">
        <v>0</v>
      </c>
      <c r="AC38" s="88">
        <v>70983.88</v>
      </c>
      <c r="AD38" s="90">
        <v>0</v>
      </c>
      <c r="AE38" s="91">
        <v>0</v>
      </c>
      <c r="AF38" s="91"/>
      <c r="AG38" s="91">
        <v>0</v>
      </c>
      <c r="AH38" s="91">
        <v>0</v>
      </c>
      <c r="AI38" s="88"/>
      <c r="AJ38" s="88">
        <v>35212.089999999997</v>
      </c>
      <c r="AK38" s="89">
        <v>0</v>
      </c>
      <c r="AL38" s="86">
        <v>0</v>
      </c>
      <c r="AM38" s="86"/>
      <c r="AN38" s="91">
        <v>0</v>
      </c>
      <c r="AO38" s="91">
        <v>0</v>
      </c>
      <c r="AP38" s="91"/>
      <c r="AQ38" s="136">
        <v>0</v>
      </c>
      <c r="AR38" s="143">
        <v>1</v>
      </c>
      <c r="AS38" s="144">
        <v>1</v>
      </c>
      <c r="AT38" s="91"/>
      <c r="AU38" s="91">
        <v>0.8</v>
      </c>
      <c r="AV38" s="91">
        <v>0.8</v>
      </c>
      <c r="AW38" s="91"/>
      <c r="AX38" s="136">
        <v>63921.63</v>
      </c>
      <c r="AY38" s="134">
        <f t="shared" si="12"/>
        <v>8</v>
      </c>
      <c r="AZ38" s="68">
        <f t="shared" si="13"/>
        <v>2</v>
      </c>
      <c r="BA38" s="86">
        <f t="shared" si="7"/>
        <v>0</v>
      </c>
      <c r="BB38" s="69">
        <f t="shared" si="14"/>
        <v>13.41</v>
      </c>
      <c r="BC38" s="69">
        <f t="shared" si="15"/>
        <v>3.3499999999999996</v>
      </c>
      <c r="BD38" s="87">
        <f t="shared" si="8"/>
        <v>0</v>
      </c>
      <c r="BE38" s="72">
        <f t="shared" si="16"/>
        <v>244364.55000000002</v>
      </c>
      <c r="BF38" s="91">
        <v>499.36</v>
      </c>
      <c r="BG38" s="91">
        <v>152.9</v>
      </c>
      <c r="BH38" s="87">
        <v>25.9</v>
      </c>
      <c r="BI38" s="87">
        <v>8.6</v>
      </c>
      <c r="BJ38" s="91" t="s">
        <v>64</v>
      </c>
      <c r="BK38" s="87" t="s">
        <v>64</v>
      </c>
      <c r="BL38" s="87" t="s">
        <v>64</v>
      </c>
      <c r="BM38" s="87" t="s">
        <v>64</v>
      </c>
      <c r="BN38" s="86" t="s">
        <v>64</v>
      </c>
      <c r="BO38" s="87" t="s">
        <v>64</v>
      </c>
      <c r="BP38" s="86">
        <v>5</v>
      </c>
      <c r="BQ38" s="86">
        <v>3</v>
      </c>
      <c r="BR38" s="86">
        <v>0</v>
      </c>
      <c r="BS38" s="92">
        <f t="shared" si="17"/>
        <v>8</v>
      </c>
      <c r="BT38" s="108"/>
      <c r="BU38" s="108"/>
      <c r="BV38" s="108"/>
      <c r="BW38" s="109"/>
      <c r="BX38" s="109"/>
      <c r="BY38" s="109"/>
      <c r="BZ38" s="108"/>
      <c r="CA38" s="108"/>
      <c r="CB38" s="108"/>
      <c r="CC38" s="109"/>
      <c r="CD38" s="109"/>
      <c r="CE38" s="109"/>
      <c r="CF38" s="109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</row>
    <row r="39" spans="1:146" s="15" customFormat="1" ht="20.100000000000001" customHeight="1" x14ac:dyDescent="0.25">
      <c r="A39" s="77">
        <v>34</v>
      </c>
      <c r="B39" s="78" t="s">
        <v>35</v>
      </c>
      <c r="C39" s="79">
        <v>3148</v>
      </c>
      <c r="D39" s="80">
        <v>1</v>
      </c>
      <c r="E39" s="81">
        <v>1</v>
      </c>
      <c r="F39" s="82">
        <v>1.07</v>
      </c>
      <c r="G39" s="82">
        <v>1.07</v>
      </c>
      <c r="H39" s="83">
        <v>12200.070000000002</v>
      </c>
      <c r="I39" s="84">
        <v>1361.01</v>
      </c>
      <c r="J39" s="85">
        <v>1</v>
      </c>
      <c r="K39" s="86">
        <v>1</v>
      </c>
      <c r="L39" s="87">
        <v>1.1000000000000001</v>
      </c>
      <c r="M39" s="87">
        <v>1.1000000000000001</v>
      </c>
      <c r="N39" s="88">
        <v>3707.04</v>
      </c>
      <c r="O39" s="89">
        <v>1</v>
      </c>
      <c r="P39" s="86">
        <v>0</v>
      </c>
      <c r="Q39" s="87">
        <v>1.82</v>
      </c>
      <c r="R39" s="87">
        <v>0</v>
      </c>
      <c r="S39" s="88">
        <v>9708.06</v>
      </c>
      <c r="T39" s="90">
        <v>0</v>
      </c>
      <c r="U39" s="91">
        <v>0</v>
      </c>
      <c r="V39" s="91">
        <v>0</v>
      </c>
      <c r="W39" s="91">
        <v>0</v>
      </c>
      <c r="X39" s="88">
        <v>9117.4699999999993</v>
      </c>
      <c r="Y39" s="90">
        <v>1</v>
      </c>
      <c r="Z39" s="91">
        <v>1</v>
      </c>
      <c r="AA39" s="91">
        <v>1.1100000000000001</v>
      </c>
      <c r="AB39" s="91">
        <v>1.1100000000000001</v>
      </c>
      <c r="AC39" s="88">
        <v>10010.969999999999</v>
      </c>
      <c r="AD39" s="90"/>
      <c r="AE39" s="91"/>
      <c r="AF39" s="91"/>
      <c r="AG39" s="91"/>
      <c r="AH39" s="91"/>
      <c r="AI39" s="88"/>
      <c r="AJ39" s="88">
        <v>12954.69</v>
      </c>
      <c r="AK39" s="89">
        <v>0</v>
      </c>
      <c r="AL39" s="86">
        <v>0</v>
      </c>
      <c r="AM39" s="86">
        <v>0</v>
      </c>
      <c r="AN39" s="91">
        <v>0</v>
      </c>
      <c r="AO39" s="91">
        <v>0</v>
      </c>
      <c r="AP39" s="91">
        <v>0</v>
      </c>
      <c r="AQ39" s="136">
        <v>12444.19</v>
      </c>
      <c r="AR39" s="143">
        <v>0</v>
      </c>
      <c r="AS39" s="144">
        <v>0</v>
      </c>
      <c r="AT39" s="91"/>
      <c r="AU39" s="91">
        <v>0</v>
      </c>
      <c r="AV39" s="91">
        <v>0</v>
      </c>
      <c r="AW39" s="91"/>
      <c r="AX39" s="136">
        <v>12034.83</v>
      </c>
      <c r="AY39" s="134">
        <f t="shared" si="12"/>
        <v>4</v>
      </c>
      <c r="AZ39" s="68">
        <f t="shared" si="13"/>
        <v>3</v>
      </c>
      <c r="BA39" s="86">
        <f t="shared" si="7"/>
        <v>0</v>
      </c>
      <c r="BB39" s="69">
        <f t="shared" si="14"/>
        <v>5.1000000000000005</v>
      </c>
      <c r="BC39" s="69">
        <f t="shared" si="15"/>
        <v>3.2800000000000002</v>
      </c>
      <c r="BD39" s="87">
        <f t="shared" si="8"/>
        <v>0</v>
      </c>
      <c r="BE39" s="72">
        <f t="shared" si="16"/>
        <v>71338.260000000009</v>
      </c>
      <c r="BF39" s="91">
        <v>168.6</v>
      </c>
      <c r="BG39" s="91">
        <v>119.1</v>
      </c>
      <c r="BH39" s="87">
        <v>7.08</v>
      </c>
      <c r="BI39" s="87">
        <v>4.78</v>
      </c>
      <c r="BJ39" s="91">
        <f>BG39/AZ39</f>
        <v>39.699999999999996</v>
      </c>
      <c r="BK39" s="87">
        <f>BI39/AZ39</f>
        <v>1.5933333333333335</v>
      </c>
      <c r="BL39" s="87">
        <f>BI39/BG39*1000</f>
        <v>40.134340890008396</v>
      </c>
      <c r="BM39" s="87">
        <f t="shared" ref="BM39" si="57">BI39-BC39</f>
        <v>1.5</v>
      </c>
      <c r="BN39" s="86">
        <f>BC39/BI39*100</f>
        <v>68.619246861924694</v>
      </c>
      <c r="BO39" s="87">
        <f>BC39/AZ39</f>
        <v>1.0933333333333335</v>
      </c>
      <c r="BP39" s="86">
        <v>3</v>
      </c>
      <c r="BQ39" s="86">
        <v>1</v>
      </c>
      <c r="BR39" s="86">
        <v>0</v>
      </c>
      <c r="BS39" s="92">
        <f t="shared" si="17"/>
        <v>4</v>
      </c>
      <c r="BT39" s="108"/>
      <c r="BU39" s="108"/>
      <c r="BV39" s="108"/>
      <c r="BW39" s="109"/>
      <c r="BX39" s="109"/>
      <c r="BY39" s="109"/>
      <c r="BZ39" s="108"/>
      <c r="CA39" s="108"/>
      <c r="CB39" s="108"/>
      <c r="CC39" s="109"/>
      <c r="CD39" s="109"/>
      <c r="CE39" s="109"/>
      <c r="CF39" s="109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</row>
    <row r="40" spans="1:146" s="15" customFormat="1" ht="20.100000000000001" customHeight="1" x14ac:dyDescent="0.25">
      <c r="A40" s="77">
        <v>35</v>
      </c>
      <c r="B40" s="78" t="s">
        <v>36</v>
      </c>
      <c r="C40" s="79">
        <v>10300</v>
      </c>
      <c r="D40" s="80">
        <v>0</v>
      </c>
      <c r="E40" s="81">
        <v>0</v>
      </c>
      <c r="F40" s="82">
        <v>0</v>
      </c>
      <c r="G40" s="82">
        <v>0</v>
      </c>
      <c r="H40" s="83">
        <v>0</v>
      </c>
      <c r="I40" s="84">
        <v>0</v>
      </c>
      <c r="J40" s="85"/>
      <c r="K40" s="86"/>
      <c r="L40" s="87"/>
      <c r="M40" s="87"/>
      <c r="N40" s="88"/>
      <c r="O40" s="89"/>
      <c r="P40" s="86"/>
      <c r="Q40" s="87"/>
      <c r="R40" s="87"/>
      <c r="S40" s="88"/>
      <c r="T40" s="90"/>
      <c r="U40" s="91"/>
      <c r="V40" s="91"/>
      <c r="W40" s="91"/>
      <c r="X40" s="88"/>
      <c r="Y40" s="90"/>
      <c r="Z40" s="91"/>
      <c r="AA40" s="91"/>
      <c r="AB40" s="91"/>
      <c r="AC40" s="88"/>
      <c r="AD40" s="90"/>
      <c r="AE40" s="91"/>
      <c r="AF40" s="91"/>
      <c r="AG40" s="91"/>
      <c r="AH40" s="91"/>
      <c r="AI40" s="88"/>
      <c r="AJ40" s="88"/>
      <c r="AK40" s="89"/>
      <c r="AL40" s="86"/>
      <c r="AM40" s="86"/>
      <c r="AN40" s="91"/>
      <c r="AO40" s="91"/>
      <c r="AP40" s="91"/>
      <c r="AQ40" s="136"/>
      <c r="AR40" s="143">
        <v>13</v>
      </c>
      <c r="AS40" s="144">
        <v>13</v>
      </c>
      <c r="AT40" s="91"/>
      <c r="AU40" s="91">
        <v>47.6</v>
      </c>
      <c r="AV40" s="91">
        <v>47.6</v>
      </c>
      <c r="AW40" s="91"/>
      <c r="AX40" s="136">
        <v>186661.48</v>
      </c>
      <c r="AY40" s="134">
        <f t="shared" si="12"/>
        <v>13</v>
      </c>
      <c r="AZ40" s="68">
        <f t="shared" si="13"/>
        <v>13</v>
      </c>
      <c r="BA40" s="86">
        <f t="shared" si="7"/>
        <v>0</v>
      </c>
      <c r="BB40" s="69">
        <f t="shared" si="14"/>
        <v>47.6</v>
      </c>
      <c r="BC40" s="69">
        <f t="shared" si="15"/>
        <v>47.6</v>
      </c>
      <c r="BD40" s="87">
        <f t="shared" si="8"/>
        <v>0</v>
      </c>
      <c r="BE40" s="72">
        <f t="shared" si="16"/>
        <v>186661.48</v>
      </c>
      <c r="BF40" s="91">
        <v>732.24</v>
      </c>
      <c r="BG40" s="91">
        <v>732.24</v>
      </c>
      <c r="BH40" s="87">
        <v>75.7</v>
      </c>
      <c r="BI40" s="87">
        <v>75.7</v>
      </c>
      <c r="BJ40" s="91"/>
      <c r="BK40" s="87"/>
      <c r="BL40" s="87"/>
      <c r="BM40" s="87"/>
      <c r="BN40" s="86"/>
      <c r="BO40" s="87"/>
      <c r="BP40" s="86">
        <v>11</v>
      </c>
      <c r="BQ40" s="86">
        <v>2</v>
      </c>
      <c r="BR40" s="86">
        <v>0</v>
      </c>
      <c r="BS40" s="92">
        <f t="shared" si="17"/>
        <v>13</v>
      </c>
      <c r="BT40" s="108"/>
      <c r="BU40" s="108"/>
      <c r="BV40" s="108"/>
      <c r="BW40" s="109"/>
      <c r="BX40" s="109"/>
      <c r="BY40" s="109"/>
      <c r="BZ40" s="108"/>
      <c r="CA40" s="108"/>
      <c r="CB40" s="108"/>
      <c r="CC40" s="109"/>
      <c r="CD40" s="109"/>
      <c r="CE40" s="109"/>
      <c r="CF40" s="109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</row>
    <row r="41" spans="1:146" s="15" customFormat="1" ht="20.100000000000001" customHeight="1" x14ac:dyDescent="0.25">
      <c r="A41" s="77">
        <v>36</v>
      </c>
      <c r="B41" s="78" t="s">
        <v>37</v>
      </c>
      <c r="C41" s="79">
        <v>3095</v>
      </c>
      <c r="D41" s="80">
        <v>0</v>
      </c>
      <c r="E41" s="81">
        <v>0</v>
      </c>
      <c r="F41" s="82">
        <v>0</v>
      </c>
      <c r="G41" s="82">
        <v>0</v>
      </c>
      <c r="H41" s="83">
        <v>0</v>
      </c>
      <c r="I41" s="84">
        <v>0</v>
      </c>
      <c r="J41" s="85"/>
      <c r="K41" s="86"/>
      <c r="L41" s="87"/>
      <c r="M41" s="87"/>
      <c r="N41" s="88"/>
      <c r="O41" s="89"/>
      <c r="P41" s="86"/>
      <c r="Q41" s="87"/>
      <c r="R41" s="87"/>
      <c r="S41" s="88"/>
      <c r="T41" s="90"/>
      <c r="U41" s="91"/>
      <c r="V41" s="91"/>
      <c r="W41" s="91"/>
      <c r="X41" s="88"/>
      <c r="Y41" s="90"/>
      <c r="Z41" s="91"/>
      <c r="AA41" s="91"/>
      <c r="AB41" s="91"/>
      <c r="AC41" s="88"/>
      <c r="AD41" s="90"/>
      <c r="AE41" s="91"/>
      <c r="AF41" s="91"/>
      <c r="AG41" s="91"/>
      <c r="AH41" s="91"/>
      <c r="AI41" s="88"/>
      <c r="AJ41" s="88"/>
      <c r="AK41" s="89"/>
      <c r="AL41" s="86"/>
      <c r="AM41" s="86"/>
      <c r="AN41" s="91"/>
      <c r="AO41" s="91"/>
      <c r="AP41" s="91"/>
      <c r="AQ41" s="136"/>
      <c r="AR41" s="143"/>
      <c r="AS41" s="144"/>
      <c r="AT41" s="91"/>
      <c r="AU41" s="91"/>
      <c r="AV41" s="91"/>
      <c r="AW41" s="91"/>
      <c r="AX41" s="136"/>
      <c r="AY41" s="134">
        <f t="shared" si="12"/>
        <v>0</v>
      </c>
      <c r="AZ41" s="68">
        <f t="shared" si="13"/>
        <v>0</v>
      </c>
      <c r="BA41" s="86">
        <f t="shared" si="7"/>
        <v>0</v>
      </c>
      <c r="BB41" s="69">
        <f t="shared" si="14"/>
        <v>0</v>
      </c>
      <c r="BC41" s="69">
        <f t="shared" si="15"/>
        <v>0</v>
      </c>
      <c r="BD41" s="87">
        <f t="shared" si="8"/>
        <v>0</v>
      </c>
      <c r="BE41" s="72">
        <f t="shared" si="16"/>
        <v>0</v>
      </c>
      <c r="BF41" s="91"/>
      <c r="BG41" s="91"/>
      <c r="BH41" s="87"/>
      <c r="BI41" s="87"/>
      <c r="BJ41" s="91"/>
      <c r="BK41" s="87"/>
      <c r="BL41" s="87"/>
      <c r="BM41" s="87"/>
      <c r="BN41" s="86"/>
      <c r="BO41" s="87"/>
      <c r="BP41" s="86"/>
      <c r="BQ41" s="86"/>
      <c r="BR41" s="86"/>
      <c r="BS41" s="92">
        <f t="shared" si="17"/>
        <v>0</v>
      </c>
      <c r="BT41" s="108"/>
      <c r="BU41" s="108"/>
      <c r="BV41" s="108"/>
      <c r="BW41" s="109"/>
      <c r="BX41" s="109"/>
      <c r="BY41" s="109"/>
      <c r="BZ41" s="108"/>
      <c r="CA41" s="108"/>
      <c r="CB41" s="108"/>
      <c r="CC41" s="109"/>
      <c r="CD41" s="109"/>
      <c r="CE41" s="109"/>
      <c r="CF41" s="109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</row>
    <row r="42" spans="1:146" s="15" customFormat="1" ht="20.100000000000001" customHeight="1" x14ac:dyDescent="0.25">
      <c r="A42" s="77">
        <v>37</v>
      </c>
      <c r="B42" s="78" t="s">
        <v>38</v>
      </c>
      <c r="C42" s="79">
        <v>3095</v>
      </c>
      <c r="D42" s="80">
        <v>0</v>
      </c>
      <c r="E42" s="81">
        <v>0</v>
      </c>
      <c r="F42" s="82">
        <v>0</v>
      </c>
      <c r="G42" s="82">
        <v>0</v>
      </c>
      <c r="H42" s="83">
        <v>0</v>
      </c>
      <c r="I42" s="84">
        <v>0</v>
      </c>
      <c r="J42" s="85"/>
      <c r="K42" s="86"/>
      <c r="L42" s="87"/>
      <c r="M42" s="87"/>
      <c r="N42" s="88"/>
      <c r="O42" s="89"/>
      <c r="P42" s="86"/>
      <c r="Q42" s="87"/>
      <c r="R42" s="87"/>
      <c r="S42" s="88"/>
      <c r="T42" s="90"/>
      <c r="U42" s="91"/>
      <c r="V42" s="91"/>
      <c r="W42" s="91"/>
      <c r="X42" s="88"/>
      <c r="Y42" s="90"/>
      <c r="Z42" s="91"/>
      <c r="AA42" s="91"/>
      <c r="AB42" s="91"/>
      <c r="AC42" s="88"/>
      <c r="AD42" s="90"/>
      <c r="AE42" s="91"/>
      <c r="AF42" s="91"/>
      <c r="AG42" s="91"/>
      <c r="AH42" s="91"/>
      <c r="AI42" s="88"/>
      <c r="AJ42" s="88"/>
      <c r="AK42" s="89"/>
      <c r="AL42" s="86"/>
      <c r="AM42" s="86"/>
      <c r="AN42" s="91"/>
      <c r="AO42" s="91"/>
      <c r="AP42" s="91"/>
      <c r="AQ42" s="136"/>
      <c r="AR42" s="143"/>
      <c r="AS42" s="144"/>
      <c r="AT42" s="91"/>
      <c r="AU42" s="91"/>
      <c r="AV42" s="91"/>
      <c r="AW42" s="91"/>
      <c r="AX42" s="136"/>
      <c r="AY42" s="134">
        <f t="shared" si="12"/>
        <v>0</v>
      </c>
      <c r="AZ42" s="68">
        <f t="shared" si="13"/>
        <v>0</v>
      </c>
      <c r="BA42" s="86">
        <f t="shared" si="7"/>
        <v>0</v>
      </c>
      <c r="BB42" s="69">
        <f t="shared" si="14"/>
        <v>0</v>
      </c>
      <c r="BC42" s="69">
        <f t="shared" si="15"/>
        <v>0</v>
      </c>
      <c r="BD42" s="87">
        <f t="shared" si="8"/>
        <v>0</v>
      </c>
      <c r="BE42" s="72">
        <f t="shared" si="16"/>
        <v>0</v>
      </c>
      <c r="BF42" s="91"/>
      <c r="BG42" s="91"/>
      <c r="BH42" s="87"/>
      <c r="BI42" s="87"/>
      <c r="BJ42" s="91"/>
      <c r="BK42" s="87"/>
      <c r="BL42" s="87"/>
      <c r="BM42" s="87"/>
      <c r="BN42" s="86"/>
      <c r="BO42" s="87"/>
      <c r="BP42" s="86"/>
      <c r="BQ42" s="86"/>
      <c r="BR42" s="86"/>
      <c r="BS42" s="92">
        <f t="shared" si="17"/>
        <v>0</v>
      </c>
      <c r="BT42" s="108"/>
      <c r="BU42" s="108"/>
      <c r="BV42" s="108"/>
      <c r="BW42" s="109"/>
      <c r="BX42" s="109"/>
      <c r="BY42" s="109"/>
      <c r="BZ42" s="108"/>
      <c r="CA42" s="108"/>
      <c r="CB42" s="108"/>
      <c r="CC42" s="109"/>
      <c r="CD42" s="109"/>
      <c r="CE42" s="109"/>
      <c r="CF42" s="109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10"/>
      <c r="DO42" s="110"/>
      <c r="DP42" s="110"/>
      <c r="DQ42" s="110"/>
      <c r="DR42" s="110"/>
      <c r="DS42" s="110"/>
      <c r="DT42" s="110"/>
      <c r="DU42" s="110"/>
      <c r="DV42" s="110"/>
      <c r="DW42" s="110"/>
      <c r="DX42" s="110"/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0"/>
      <c r="EL42" s="110"/>
      <c r="EM42" s="110"/>
      <c r="EN42" s="110"/>
      <c r="EO42" s="110"/>
      <c r="EP42" s="110"/>
    </row>
    <row r="43" spans="1:146" s="15" customFormat="1" ht="20.25" customHeight="1" x14ac:dyDescent="0.25">
      <c r="A43" s="77">
        <v>38</v>
      </c>
      <c r="B43" s="78" t="s">
        <v>39</v>
      </c>
      <c r="C43" s="79">
        <v>3095</v>
      </c>
      <c r="D43" s="80">
        <v>1</v>
      </c>
      <c r="E43" s="81">
        <v>1</v>
      </c>
      <c r="F43" s="82">
        <v>1.25</v>
      </c>
      <c r="G43" s="82">
        <v>1.25</v>
      </c>
      <c r="H43" s="83">
        <v>9373.66</v>
      </c>
      <c r="I43" s="84">
        <v>1927.01</v>
      </c>
      <c r="J43" s="85">
        <v>0</v>
      </c>
      <c r="K43" s="86">
        <v>0</v>
      </c>
      <c r="L43" s="87">
        <v>0</v>
      </c>
      <c r="M43" s="87">
        <v>0</v>
      </c>
      <c r="N43" s="88">
        <v>2223.39</v>
      </c>
      <c r="O43" s="89">
        <v>0</v>
      </c>
      <c r="P43" s="86">
        <v>0</v>
      </c>
      <c r="Q43" s="87">
        <v>0</v>
      </c>
      <c r="R43" s="87">
        <v>0</v>
      </c>
      <c r="S43" s="88">
        <v>2231.9</v>
      </c>
      <c r="T43" s="90">
        <v>0</v>
      </c>
      <c r="U43" s="91">
        <v>0</v>
      </c>
      <c r="V43" s="91">
        <v>0</v>
      </c>
      <c r="W43" s="91">
        <v>0</v>
      </c>
      <c r="X43" s="88">
        <v>1897.67</v>
      </c>
      <c r="Y43" s="90">
        <v>0</v>
      </c>
      <c r="Z43" s="91">
        <v>0</v>
      </c>
      <c r="AA43" s="91">
        <v>0</v>
      </c>
      <c r="AB43" s="91">
        <v>0</v>
      </c>
      <c r="AC43" s="88">
        <v>1971.48</v>
      </c>
      <c r="AD43" s="90">
        <v>0</v>
      </c>
      <c r="AE43" s="91">
        <v>0</v>
      </c>
      <c r="AF43" s="91"/>
      <c r="AG43" s="91">
        <v>0</v>
      </c>
      <c r="AH43" s="91">
        <v>0</v>
      </c>
      <c r="AI43" s="88"/>
      <c r="AJ43" s="88">
        <v>1910.31</v>
      </c>
      <c r="AK43" s="89">
        <v>0</v>
      </c>
      <c r="AL43" s="86">
        <v>0</v>
      </c>
      <c r="AM43" s="86"/>
      <c r="AN43" s="91">
        <v>0</v>
      </c>
      <c r="AO43" s="91">
        <v>0</v>
      </c>
      <c r="AP43" s="91"/>
      <c r="AQ43" s="136">
        <v>1910.29</v>
      </c>
      <c r="AR43" s="143"/>
      <c r="AS43" s="144">
        <v>0</v>
      </c>
      <c r="AT43" s="91"/>
      <c r="AU43" s="91">
        <v>0</v>
      </c>
      <c r="AV43" s="91">
        <v>0</v>
      </c>
      <c r="AW43" s="91"/>
      <c r="AX43" s="136">
        <v>1667.9</v>
      </c>
      <c r="AY43" s="134">
        <f t="shared" si="12"/>
        <v>1</v>
      </c>
      <c r="AZ43" s="68">
        <f t="shared" si="13"/>
        <v>1</v>
      </c>
      <c r="BA43" s="86">
        <f t="shared" si="7"/>
        <v>0</v>
      </c>
      <c r="BB43" s="69">
        <f t="shared" si="14"/>
        <v>1.25</v>
      </c>
      <c r="BC43" s="69">
        <f t="shared" si="15"/>
        <v>1.25</v>
      </c>
      <c r="BD43" s="87">
        <f t="shared" si="8"/>
        <v>0</v>
      </c>
      <c r="BE43" s="72">
        <f t="shared" si="16"/>
        <v>15739.949999999999</v>
      </c>
      <c r="BF43" s="91">
        <v>40.450000000000003</v>
      </c>
      <c r="BG43" s="91">
        <v>40.450000000000003</v>
      </c>
      <c r="BH43" s="87">
        <v>2.85</v>
      </c>
      <c r="BI43" s="87">
        <v>2.85</v>
      </c>
      <c r="BJ43" s="91">
        <f>BG43/AZ43</f>
        <v>40.450000000000003</v>
      </c>
      <c r="BK43" s="87">
        <f t="shared" ref="BK43" si="58">BI43/AZ43</f>
        <v>2.85</v>
      </c>
      <c r="BL43" s="87">
        <f>BI43/BG43*1000</f>
        <v>70.457354758961685</v>
      </c>
      <c r="BM43" s="87">
        <f>BI43-BC43</f>
        <v>1.6</v>
      </c>
      <c r="BN43" s="86">
        <f t="shared" ref="BN43" si="59">BC43/BI43*100</f>
        <v>43.859649122807014</v>
      </c>
      <c r="BO43" s="87">
        <f t="shared" ref="BO43" si="60">BC43/AZ43</f>
        <v>1.25</v>
      </c>
      <c r="BP43" s="86">
        <v>1</v>
      </c>
      <c r="BQ43" s="86">
        <v>0</v>
      </c>
      <c r="BR43" s="86">
        <v>0</v>
      </c>
      <c r="BS43" s="92">
        <f t="shared" si="17"/>
        <v>1</v>
      </c>
      <c r="BT43" s="108"/>
      <c r="BU43" s="108"/>
      <c r="BV43" s="108"/>
      <c r="BW43" s="109"/>
      <c r="BX43" s="109"/>
      <c r="BY43" s="109"/>
      <c r="BZ43" s="108"/>
      <c r="CA43" s="108"/>
      <c r="CB43" s="108"/>
      <c r="CC43" s="109"/>
      <c r="CD43" s="109"/>
      <c r="CE43" s="109"/>
      <c r="CF43" s="109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10"/>
      <c r="DO43" s="110"/>
      <c r="DP43" s="110"/>
      <c r="DQ43" s="110"/>
      <c r="DR43" s="110"/>
      <c r="DS43" s="110"/>
      <c r="DT43" s="110"/>
      <c r="DU43" s="110"/>
      <c r="DV43" s="110"/>
      <c r="DW43" s="110"/>
      <c r="DX43" s="110"/>
      <c r="DY43" s="110"/>
      <c r="DZ43" s="110"/>
      <c r="EA43" s="110"/>
      <c r="EB43" s="110"/>
      <c r="EC43" s="110"/>
      <c r="ED43" s="110"/>
      <c r="EE43" s="110"/>
      <c r="EF43" s="110"/>
      <c r="EG43" s="110"/>
      <c r="EH43" s="110"/>
      <c r="EI43" s="110"/>
      <c r="EJ43" s="110"/>
      <c r="EK43" s="110"/>
      <c r="EL43" s="110"/>
      <c r="EM43" s="110"/>
      <c r="EN43" s="110"/>
      <c r="EO43" s="110"/>
      <c r="EP43" s="110"/>
    </row>
    <row r="44" spans="1:146" s="15" customFormat="1" ht="19.5" customHeight="1" x14ac:dyDescent="0.25">
      <c r="A44" s="77">
        <v>39</v>
      </c>
      <c r="B44" s="78" t="s">
        <v>40</v>
      </c>
      <c r="C44" s="79">
        <v>3095</v>
      </c>
      <c r="D44" s="80">
        <v>4</v>
      </c>
      <c r="E44" s="81">
        <v>4</v>
      </c>
      <c r="F44" s="82">
        <v>11.89</v>
      </c>
      <c r="G44" s="82">
        <v>11.89</v>
      </c>
      <c r="H44" s="83">
        <v>23951.09</v>
      </c>
      <c r="I44" s="84">
        <v>25878.03</v>
      </c>
      <c r="J44" s="85">
        <v>1</v>
      </c>
      <c r="K44" s="86">
        <v>1</v>
      </c>
      <c r="L44" s="87">
        <v>3.99</v>
      </c>
      <c r="M44" s="87">
        <v>3.99</v>
      </c>
      <c r="N44" s="88">
        <v>48398.17</v>
      </c>
      <c r="O44" s="89">
        <v>0</v>
      </c>
      <c r="P44" s="86">
        <v>0</v>
      </c>
      <c r="Q44" s="87">
        <v>0</v>
      </c>
      <c r="R44" s="87">
        <v>0</v>
      </c>
      <c r="S44" s="88">
        <v>0</v>
      </c>
      <c r="T44" s="90">
        <v>0</v>
      </c>
      <c r="U44" s="91">
        <v>0</v>
      </c>
      <c r="V44" s="91">
        <v>0</v>
      </c>
      <c r="W44" s="91">
        <v>0</v>
      </c>
      <c r="X44" s="88">
        <v>87265.24</v>
      </c>
      <c r="Y44" s="90">
        <v>0</v>
      </c>
      <c r="Z44" s="91">
        <v>0</v>
      </c>
      <c r="AA44" s="91">
        <v>0</v>
      </c>
      <c r="AB44" s="91">
        <v>0</v>
      </c>
      <c r="AC44" s="88">
        <v>44116.23</v>
      </c>
      <c r="AD44" s="90">
        <v>1</v>
      </c>
      <c r="AE44" s="91">
        <v>1</v>
      </c>
      <c r="AF44" s="91"/>
      <c r="AG44" s="91">
        <v>2.93</v>
      </c>
      <c r="AH44" s="91">
        <v>2.93</v>
      </c>
      <c r="AI44" s="88"/>
      <c r="AJ44" s="88">
        <v>48765.01</v>
      </c>
      <c r="AK44" s="89">
        <v>0</v>
      </c>
      <c r="AL44" s="86">
        <v>0</v>
      </c>
      <c r="AM44" s="86"/>
      <c r="AN44" s="91">
        <v>0</v>
      </c>
      <c r="AO44" s="91">
        <v>0</v>
      </c>
      <c r="AP44" s="91"/>
      <c r="AQ44" s="136">
        <v>51759.71</v>
      </c>
      <c r="AR44" s="143">
        <v>3</v>
      </c>
      <c r="AS44" s="144">
        <v>3</v>
      </c>
      <c r="AT44" s="91"/>
      <c r="AU44" s="91">
        <v>0</v>
      </c>
      <c r="AV44" s="91">
        <v>0</v>
      </c>
      <c r="AW44" s="91"/>
      <c r="AX44" s="136">
        <v>65388.52</v>
      </c>
      <c r="AY44" s="134">
        <f t="shared" si="12"/>
        <v>9</v>
      </c>
      <c r="AZ44" s="68">
        <f t="shared" si="13"/>
        <v>9</v>
      </c>
      <c r="BA44" s="86">
        <f t="shared" si="7"/>
        <v>0</v>
      </c>
      <c r="BB44" s="69">
        <f t="shared" si="14"/>
        <v>18.810000000000002</v>
      </c>
      <c r="BC44" s="69">
        <f t="shared" si="15"/>
        <v>18.810000000000002</v>
      </c>
      <c r="BD44" s="87">
        <f t="shared" si="8"/>
        <v>0</v>
      </c>
      <c r="BE44" s="72">
        <f t="shared" si="16"/>
        <v>371570.91000000003</v>
      </c>
      <c r="BF44" s="91">
        <v>399.2</v>
      </c>
      <c r="BG44" s="91">
        <v>399.2</v>
      </c>
      <c r="BH44" s="87">
        <v>24.15</v>
      </c>
      <c r="BI44" s="87">
        <v>24.15</v>
      </c>
      <c r="BJ44" s="91">
        <f>BG44/AZ44</f>
        <v>44.355555555555554</v>
      </c>
      <c r="BK44" s="87">
        <f t="shared" ref="BK44" si="61">BI44/AZ44</f>
        <v>2.6833333333333331</v>
      </c>
      <c r="BL44" s="87">
        <f>BI44/BG44*1000</f>
        <v>60.495991983967933</v>
      </c>
      <c r="BM44" s="87">
        <f>BI44-BC44</f>
        <v>5.3399999999999963</v>
      </c>
      <c r="BN44" s="86">
        <f t="shared" ref="BN44" si="62">BC44/BI44*100</f>
        <v>77.888198757763988</v>
      </c>
      <c r="BO44" s="87">
        <f t="shared" ref="BO44" si="63">BC44/AZ44</f>
        <v>2.0900000000000003</v>
      </c>
      <c r="BP44" s="86">
        <v>5</v>
      </c>
      <c r="BQ44" s="86">
        <v>3</v>
      </c>
      <c r="BR44" s="86">
        <v>1</v>
      </c>
      <c r="BS44" s="92">
        <f t="shared" si="17"/>
        <v>9</v>
      </c>
      <c r="BT44" s="108"/>
      <c r="BU44" s="108"/>
      <c r="BV44" s="108"/>
      <c r="BW44" s="109"/>
      <c r="BX44" s="109"/>
      <c r="BY44" s="109"/>
      <c r="BZ44" s="108"/>
      <c r="CA44" s="108"/>
      <c r="CB44" s="108"/>
      <c r="CC44" s="109"/>
      <c r="CD44" s="109"/>
      <c r="CE44" s="109"/>
      <c r="CF44" s="109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10"/>
      <c r="DO44" s="110"/>
      <c r="DP44" s="110"/>
      <c r="DQ44" s="110"/>
      <c r="DR44" s="110"/>
      <c r="DS44" s="110"/>
      <c r="DT44" s="110"/>
      <c r="DU44" s="110"/>
      <c r="DV44" s="110"/>
      <c r="DW44" s="110"/>
      <c r="DX44" s="110"/>
      <c r="DY44" s="110"/>
      <c r="DZ44" s="110"/>
      <c r="EA44" s="110"/>
      <c r="EB44" s="110"/>
      <c r="EC44" s="110"/>
      <c r="ED44" s="110"/>
      <c r="EE44" s="110"/>
      <c r="EF44" s="110"/>
      <c r="EG44" s="110"/>
      <c r="EH44" s="110"/>
      <c r="EI44" s="110"/>
      <c r="EJ44" s="110"/>
      <c r="EK44" s="110"/>
      <c r="EL44" s="110"/>
      <c r="EM44" s="110"/>
      <c r="EN44" s="110"/>
      <c r="EO44" s="110"/>
      <c r="EP44" s="110"/>
    </row>
    <row r="45" spans="1:146" s="15" customFormat="1" ht="20.100000000000001" customHeight="1" x14ac:dyDescent="0.25">
      <c r="A45" s="77">
        <v>40</v>
      </c>
      <c r="B45" s="78" t="s">
        <v>41</v>
      </c>
      <c r="C45" s="79">
        <v>3095</v>
      </c>
      <c r="D45" s="80">
        <v>3</v>
      </c>
      <c r="E45" s="81">
        <v>0</v>
      </c>
      <c r="F45" s="82">
        <v>5.88</v>
      </c>
      <c r="G45" s="82">
        <v>0</v>
      </c>
      <c r="H45" s="83">
        <v>21067.78</v>
      </c>
      <c r="I45" s="84">
        <v>22372.27</v>
      </c>
      <c r="J45" s="85">
        <v>1</v>
      </c>
      <c r="K45" s="86">
        <v>0</v>
      </c>
      <c r="L45" s="87">
        <v>0.83</v>
      </c>
      <c r="M45" s="87">
        <v>0</v>
      </c>
      <c r="N45" s="88">
        <v>23295.15</v>
      </c>
      <c r="O45" s="89">
        <v>0</v>
      </c>
      <c r="P45" s="86">
        <v>0</v>
      </c>
      <c r="Q45" s="87">
        <v>0</v>
      </c>
      <c r="R45" s="87">
        <v>0</v>
      </c>
      <c r="S45" s="88">
        <v>7909.28</v>
      </c>
      <c r="T45" s="90">
        <v>1</v>
      </c>
      <c r="U45" s="91">
        <v>1</v>
      </c>
      <c r="V45" s="91">
        <v>3</v>
      </c>
      <c r="W45" s="91">
        <v>3</v>
      </c>
      <c r="X45" s="88">
        <v>33143.03</v>
      </c>
      <c r="Y45" s="90">
        <v>4</v>
      </c>
      <c r="Z45" s="91">
        <v>2</v>
      </c>
      <c r="AA45" s="91">
        <v>7.33</v>
      </c>
      <c r="AB45" s="91">
        <v>4.9800000000000004</v>
      </c>
      <c r="AC45" s="88">
        <v>45917.04</v>
      </c>
      <c r="AD45" s="90">
        <v>1</v>
      </c>
      <c r="AE45" s="91">
        <v>1</v>
      </c>
      <c r="AF45" s="91"/>
      <c r="AG45" s="91">
        <v>1.31</v>
      </c>
      <c r="AH45" s="91">
        <v>1.31</v>
      </c>
      <c r="AI45" s="88"/>
      <c r="AJ45" s="88">
        <v>52430.76</v>
      </c>
      <c r="AK45" s="89">
        <v>4</v>
      </c>
      <c r="AL45" s="86">
        <v>0</v>
      </c>
      <c r="AM45" s="86"/>
      <c r="AN45" s="91">
        <v>16.2</v>
      </c>
      <c r="AO45" s="91">
        <v>0</v>
      </c>
      <c r="AP45" s="91"/>
      <c r="AQ45" s="136">
        <v>47246.52</v>
      </c>
      <c r="AR45" s="143">
        <v>11</v>
      </c>
      <c r="AS45" s="144">
        <v>3</v>
      </c>
      <c r="AT45" s="91"/>
      <c r="AU45" s="91">
        <v>23.4</v>
      </c>
      <c r="AV45" s="91">
        <v>5.6</v>
      </c>
      <c r="AW45" s="91"/>
      <c r="AX45" s="136">
        <v>69303.72</v>
      </c>
      <c r="AY45" s="134">
        <f t="shared" si="12"/>
        <v>25</v>
      </c>
      <c r="AZ45" s="68">
        <f t="shared" si="13"/>
        <v>7</v>
      </c>
      <c r="BA45" s="86">
        <f t="shared" si="7"/>
        <v>0</v>
      </c>
      <c r="BB45" s="69">
        <f t="shared" si="14"/>
        <v>57.949999999999996</v>
      </c>
      <c r="BC45" s="69">
        <f t="shared" si="15"/>
        <v>14.89</v>
      </c>
      <c r="BD45" s="87">
        <f t="shared" si="8"/>
        <v>0</v>
      </c>
      <c r="BE45" s="72">
        <f t="shared" si="16"/>
        <v>301617.77</v>
      </c>
      <c r="BF45" s="91">
        <v>1603.05</v>
      </c>
      <c r="BG45" s="91">
        <v>418.5</v>
      </c>
      <c r="BH45" s="87">
        <v>99.7</v>
      </c>
      <c r="BI45" s="87">
        <v>21.3</v>
      </c>
      <c r="BJ45" s="91">
        <f>BG45/AZ45</f>
        <v>59.785714285714285</v>
      </c>
      <c r="BK45" s="87">
        <f t="shared" ref="BK45" si="64">BI45/AZ45</f>
        <v>3.0428571428571431</v>
      </c>
      <c r="BL45" s="87">
        <f>BI45/BG45*1000</f>
        <v>50.896057347670258</v>
      </c>
      <c r="BM45" s="87">
        <f>BI45-BC45</f>
        <v>6.41</v>
      </c>
      <c r="BN45" s="86">
        <f t="shared" ref="BN45" si="65">BC45/BI45*100</f>
        <v>69.906103286384976</v>
      </c>
      <c r="BO45" s="87">
        <f t="shared" ref="BO45" si="66">BC45/AZ45</f>
        <v>2.1271428571428572</v>
      </c>
      <c r="BP45" s="86">
        <v>20</v>
      </c>
      <c r="BQ45" s="86">
        <v>4</v>
      </c>
      <c r="BR45" s="86">
        <v>1</v>
      </c>
      <c r="BS45" s="92">
        <f t="shared" ref="BS45" si="67">BP45+BQ45+BR45</f>
        <v>25</v>
      </c>
      <c r="BT45" s="108"/>
      <c r="BU45" s="108"/>
      <c r="BV45" s="108"/>
      <c r="BW45" s="109"/>
      <c r="BX45" s="109"/>
      <c r="BY45" s="109"/>
      <c r="BZ45" s="108"/>
      <c r="CA45" s="108"/>
      <c r="CB45" s="108"/>
      <c r="CC45" s="109"/>
      <c r="CD45" s="109"/>
      <c r="CE45" s="109"/>
      <c r="CF45" s="109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  <c r="DP45" s="110"/>
      <c r="DQ45" s="110"/>
      <c r="DR45" s="110"/>
      <c r="DS45" s="110"/>
      <c r="DT45" s="110"/>
      <c r="DU45" s="110"/>
      <c r="DV45" s="110"/>
      <c r="DW45" s="110"/>
      <c r="DX45" s="110"/>
      <c r="DY45" s="110"/>
      <c r="DZ45" s="110"/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</row>
    <row r="46" spans="1:146" s="15" customFormat="1" ht="20.100000000000001" customHeight="1" x14ac:dyDescent="0.25">
      <c r="A46" s="77">
        <v>41</v>
      </c>
      <c r="B46" s="78" t="s">
        <v>42</v>
      </c>
      <c r="C46" s="79">
        <v>3095</v>
      </c>
      <c r="D46" s="80">
        <v>0</v>
      </c>
      <c r="E46" s="81">
        <v>0</v>
      </c>
      <c r="F46" s="82">
        <v>0</v>
      </c>
      <c r="G46" s="82">
        <v>0</v>
      </c>
      <c r="H46" s="83">
        <v>0</v>
      </c>
      <c r="I46" s="84">
        <v>0</v>
      </c>
      <c r="J46" s="85"/>
      <c r="K46" s="86"/>
      <c r="L46" s="87"/>
      <c r="M46" s="87"/>
      <c r="N46" s="88"/>
      <c r="O46" s="89"/>
      <c r="P46" s="86"/>
      <c r="Q46" s="87"/>
      <c r="R46" s="87"/>
      <c r="S46" s="88"/>
      <c r="T46" s="90"/>
      <c r="U46" s="91"/>
      <c r="V46" s="91"/>
      <c r="W46" s="91"/>
      <c r="X46" s="88"/>
      <c r="Y46" s="90"/>
      <c r="Z46" s="91"/>
      <c r="AA46" s="91"/>
      <c r="AB46" s="91"/>
      <c r="AC46" s="88"/>
      <c r="AD46" s="90"/>
      <c r="AE46" s="91"/>
      <c r="AF46" s="91"/>
      <c r="AG46" s="91"/>
      <c r="AH46" s="91"/>
      <c r="AI46" s="88"/>
      <c r="AJ46" s="88"/>
      <c r="AK46" s="89"/>
      <c r="AL46" s="86"/>
      <c r="AM46" s="86"/>
      <c r="AN46" s="91"/>
      <c r="AO46" s="91"/>
      <c r="AP46" s="91"/>
      <c r="AQ46" s="136"/>
      <c r="AR46" s="143"/>
      <c r="AS46" s="144"/>
      <c r="AT46" s="91"/>
      <c r="AU46" s="91"/>
      <c r="AV46" s="91"/>
      <c r="AW46" s="91"/>
      <c r="AX46" s="136"/>
      <c r="AY46" s="134">
        <f t="shared" si="12"/>
        <v>0</v>
      </c>
      <c r="AZ46" s="68">
        <f t="shared" si="13"/>
        <v>0</v>
      </c>
      <c r="BA46" s="86">
        <f t="shared" si="7"/>
        <v>0</v>
      </c>
      <c r="BB46" s="69">
        <f t="shared" si="14"/>
        <v>0</v>
      </c>
      <c r="BC46" s="69">
        <f t="shared" si="15"/>
        <v>0</v>
      </c>
      <c r="BD46" s="87">
        <f t="shared" si="8"/>
        <v>0</v>
      </c>
      <c r="BE46" s="72">
        <f t="shared" si="16"/>
        <v>0</v>
      </c>
      <c r="BF46" s="91"/>
      <c r="BG46" s="91"/>
      <c r="BH46" s="87"/>
      <c r="BI46" s="87"/>
      <c r="BJ46" s="91"/>
      <c r="BK46" s="87"/>
      <c r="BL46" s="87"/>
      <c r="BM46" s="87"/>
      <c r="BN46" s="86"/>
      <c r="BO46" s="87"/>
      <c r="BP46" s="86"/>
      <c r="BQ46" s="86"/>
      <c r="BR46" s="86"/>
      <c r="BS46" s="92">
        <f t="shared" si="17"/>
        <v>0</v>
      </c>
      <c r="BT46" s="108"/>
      <c r="BU46" s="108"/>
      <c r="BV46" s="108"/>
      <c r="BW46" s="109"/>
      <c r="BX46" s="109"/>
      <c r="BY46" s="109"/>
      <c r="BZ46" s="108"/>
      <c r="CA46" s="108"/>
      <c r="CB46" s="108"/>
      <c r="CC46" s="109"/>
      <c r="CD46" s="109"/>
      <c r="CE46" s="109"/>
      <c r="CF46" s="109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Q46" s="110"/>
      <c r="DR46" s="110"/>
      <c r="DS46" s="110"/>
      <c r="DT46" s="110"/>
      <c r="DU46" s="110"/>
      <c r="DV46" s="110"/>
      <c r="DW46" s="110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</row>
    <row r="47" spans="1:146" s="15" customFormat="1" ht="19.5" customHeight="1" x14ac:dyDescent="0.25">
      <c r="A47" s="77">
        <v>42</v>
      </c>
      <c r="B47" s="78" t="s">
        <v>43</v>
      </c>
      <c r="C47" s="79">
        <v>3095</v>
      </c>
      <c r="D47" s="80">
        <v>9</v>
      </c>
      <c r="E47" s="81">
        <v>6</v>
      </c>
      <c r="F47" s="82">
        <v>20.28</v>
      </c>
      <c r="G47" s="82">
        <v>13.69</v>
      </c>
      <c r="H47" s="83">
        <v>213088.33000000002</v>
      </c>
      <c r="I47" s="84">
        <v>0</v>
      </c>
      <c r="J47" s="85">
        <v>3</v>
      </c>
      <c r="K47" s="86">
        <v>3</v>
      </c>
      <c r="L47" s="87">
        <v>5.79</v>
      </c>
      <c r="M47" s="87">
        <v>5.79</v>
      </c>
      <c r="N47" s="88">
        <v>134122.87</v>
      </c>
      <c r="O47" s="89">
        <v>1</v>
      </c>
      <c r="P47" s="86">
        <v>1</v>
      </c>
      <c r="Q47" s="87">
        <v>3.5</v>
      </c>
      <c r="R47" s="87">
        <v>3.5</v>
      </c>
      <c r="S47" s="88">
        <v>68335.990000000005</v>
      </c>
      <c r="T47" s="90">
        <v>0</v>
      </c>
      <c r="U47" s="91">
        <v>0</v>
      </c>
      <c r="V47" s="91">
        <v>0</v>
      </c>
      <c r="W47" s="91">
        <v>0</v>
      </c>
      <c r="X47" s="88">
        <v>1720.43</v>
      </c>
      <c r="Y47" s="90">
        <v>5</v>
      </c>
      <c r="Z47" s="91">
        <v>1</v>
      </c>
      <c r="AA47" s="91">
        <v>10.29</v>
      </c>
      <c r="AB47" s="91">
        <v>1</v>
      </c>
      <c r="AC47" s="88">
        <v>185475.96</v>
      </c>
      <c r="AD47" s="90">
        <v>0</v>
      </c>
      <c r="AE47" s="91">
        <v>0</v>
      </c>
      <c r="AF47" s="91"/>
      <c r="AG47" s="91">
        <v>0</v>
      </c>
      <c r="AH47" s="91">
        <v>0</v>
      </c>
      <c r="AI47" s="88"/>
      <c r="AJ47" s="88">
        <v>97262.44</v>
      </c>
      <c r="AK47" s="89">
        <v>0</v>
      </c>
      <c r="AL47" s="86">
        <v>0</v>
      </c>
      <c r="AM47" s="86">
        <v>0</v>
      </c>
      <c r="AN47" s="91">
        <v>0</v>
      </c>
      <c r="AO47" s="91">
        <v>0</v>
      </c>
      <c r="AP47" s="91">
        <v>0</v>
      </c>
      <c r="AQ47" s="136">
        <v>0</v>
      </c>
      <c r="AR47" s="143">
        <v>0</v>
      </c>
      <c r="AS47" s="144">
        <v>0</v>
      </c>
      <c r="AT47" s="91"/>
      <c r="AU47" s="91">
        <v>0</v>
      </c>
      <c r="AV47" s="91">
        <v>0</v>
      </c>
      <c r="AW47" s="91"/>
      <c r="AX47" s="136">
        <v>175802.96</v>
      </c>
      <c r="AY47" s="134">
        <f t="shared" si="12"/>
        <v>18</v>
      </c>
      <c r="AZ47" s="68">
        <f t="shared" si="13"/>
        <v>11</v>
      </c>
      <c r="BA47" s="86">
        <f t="shared" si="7"/>
        <v>0</v>
      </c>
      <c r="BB47" s="69">
        <f t="shared" si="14"/>
        <v>39.86</v>
      </c>
      <c r="BC47" s="69">
        <f t="shared" si="15"/>
        <v>23.98</v>
      </c>
      <c r="BD47" s="87">
        <f t="shared" si="8"/>
        <v>0</v>
      </c>
      <c r="BE47" s="72">
        <f t="shared" si="16"/>
        <v>662720.65</v>
      </c>
      <c r="BF47" s="91">
        <v>1274.69</v>
      </c>
      <c r="BG47" s="91">
        <v>747.31</v>
      </c>
      <c r="BH47" s="87">
        <v>66.95</v>
      </c>
      <c r="BI47" s="87">
        <v>39.1</v>
      </c>
      <c r="BJ47" s="91">
        <f>BG47/AZ47</f>
        <v>67.937272727272727</v>
      </c>
      <c r="BK47" s="87">
        <f t="shared" ref="BK47" si="68">BI47/AZ47</f>
        <v>3.5545454545454547</v>
      </c>
      <c r="BL47" s="87">
        <f>BI47/BG47*1000</f>
        <v>52.320991288755678</v>
      </c>
      <c r="BM47" s="87">
        <f>BI47-BC47</f>
        <v>15.120000000000001</v>
      </c>
      <c r="BN47" s="86">
        <f t="shared" ref="BN47" si="69">BC47/BI47*100</f>
        <v>61.329923273657286</v>
      </c>
      <c r="BO47" s="87">
        <f t="shared" ref="BO47" si="70">BC47/AZ47</f>
        <v>2.1800000000000002</v>
      </c>
      <c r="BP47" s="86">
        <v>16</v>
      </c>
      <c r="BQ47" s="86">
        <v>2</v>
      </c>
      <c r="BR47" s="86">
        <v>0</v>
      </c>
      <c r="BS47" s="92">
        <f t="shared" si="17"/>
        <v>18</v>
      </c>
      <c r="BT47" s="108"/>
      <c r="BU47" s="108"/>
      <c r="BV47" s="108"/>
      <c r="BW47" s="109"/>
      <c r="BX47" s="109"/>
      <c r="BY47" s="109"/>
      <c r="BZ47" s="108"/>
      <c r="CA47" s="108"/>
      <c r="CB47" s="108"/>
      <c r="CC47" s="109"/>
      <c r="CD47" s="109"/>
      <c r="CE47" s="109"/>
      <c r="CF47" s="109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0"/>
      <c r="DK47" s="110"/>
      <c r="DL47" s="110"/>
      <c r="DM47" s="110"/>
      <c r="DN47" s="110"/>
      <c r="DO47" s="110"/>
      <c r="DP47" s="110"/>
      <c r="DQ47" s="110"/>
      <c r="DR47" s="110"/>
      <c r="DS47" s="110"/>
      <c r="DT47" s="110"/>
      <c r="DU47" s="110"/>
      <c r="DV47" s="110"/>
      <c r="DW47" s="110"/>
      <c r="DX47" s="110"/>
      <c r="DY47" s="110"/>
      <c r="DZ47" s="110"/>
      <c r="EA47" s="110"/>
      <c r="EB47" s="110"/>
      <c r="EC47" s="110"/>
      <c r="ED47" s="110"/>
      <c r="EE47" s="110"/>
      <c r="EF47" s="110"/>
      <c r="EG47" s="110"/>
      <c r="EH47" s="110"/>
      <c r="EI47" s="110"/>
      <c r="EJ47" s="110"/>
      <c r="EK47" s="110"/>
      <c r="EL47" s="110"/>
      <c r="EM47" s="110"/>
      <c r="EN47" s="110"/>
      <c r="EO47" s="110"/>
      <c r="EP47" s="110"/>
    </row>
    <row r="48" spans="1:146" s="15" customFormat="1" ht="20.100000000000001" customHeight="1" x14ac:dyDescent="0.25">
      <c r="A48" s="77">
        <v>43</v>
      </c>
      <c r="B48" s="78" t="s">
        <v>44</v>
      </c>
      <c r="C48" s="79">
        <v>2988</v>
      </c>
      <c r="D48" s="80">
        <v>0</v>
      </c>
      <c r="E48" s="81">
        <v>0</v>
      </c>
      <c r="F48" s="82">
        <v>0</v>
      </c>
      <c r="G48" s="82">
        <v>0</v>
      </c>
      <c r="H48" s="83">
        <v>0</v>
      </c>
      <c r="I48" s="84">
        <v>0</v>
      </c>
      <c r="J48" s="85"/>
      <c r="K48" s="86"/>
      <c r="L48" s="87"/>
      <c r="M48" s="87"/>
      <c r="N48" s="88"/>
      <c r="O48" s="89"/>
      <c r="P48" s="86"/>
      <c r="Q48" s="87"/>
      <c r="R48" s="87"/>
      <c r="S48" s="88"/>
      <c r="T48" s="90"/>
      <c r="U48" s="91"/>
      <c r="V48" s="91"/>
      <c r="W48" s="91"/>
      <c r="X48" s="88"/>
      <c r="Y48" s="90">
        <v>2</v>
      </c>
      <c r="Z48" s="91">
        <v>2</v>
      </c>
      <c r="AA48" s="91">
        <v>7.95</v>
      </c>
      <c r="AB48" s="91">
        <v>7.95</v>
      </c>
      <c r="AC48" s="88">
        <v>10912.5</v>
      </c>
      <c r="AD48" s="90">
        <v>0</v>
      </c>
      <c r="AE48" s="91">
        <v>0</v>
      </c>
      <c r="AF48" s="91"/>
      <c r="AG48" s="91">
        <v>0</v>
      </c>
      <c r="AH48" s="91">
        <v>0</v>
      </c>
      <c r="AI48" s="88"/>
      <c r="AJ48" s="88">
        <v>25280.16</v>
      </c>
      <c r="AK48" s="89">
        <v>0</v>
      </c>
      <c r="AL48" s="86">
        <v>0</v>
      </c>
      <c r="AM48" s="86"/>
      <c r="AN48" s="91">
        <v>0</v>
      </c>
      <c r="AO48" s="91">
        <v>0</v>
      </c>
      <c r="AP48" s="91"/>
      <c r="AQ48" s="136">
        <v>17084.93</v>
      </c>
      <c r="AR48" s="143">
        <v>0</v>
      </c>
      <c r="AS48" s="144">
        <v>0</v>
      </c>
      <c r="AT48" s="91"/>
      <c r="AU48" s="91">
        <v>0</v>
      </c>
      <c r="AV48" s="91">
        <v>0</v>
      </c>
      <c r="AW48" s="91"/>
      <c r="AX48" s="136">
        <v>15822.84</v>
      </c>
      <c r="AY48" s="134">
        <f t="shared" si="12"/>
        <v>2</v>
      </c>
      <c r="AZ48" s="68">
        <f t="shared" si="13"/>
        <v>2</v>
      </c>
      <c r="BA48" s="86">
        <f t="shared" si="7"/>
        <v>0</v>
      </c>
      <c r="BB48" s="69">
        <f t="shared" si="14"/>
        <v>7.95</v>
      </c>
      <c r="BC48" s="69">
        <f t="shared" si="15"/>
        <v>7.95</v>
      </c>
      <c r="BD48" s="87">
        <f t="shared" si="8"/>
        <v>0</v>
      </c>
      <c r="BE48" s="72">
        <f t="shared" si="16"/>
        <v>69100.430000000008</v>
      </c>
      <c r="BF48" s="91">
        <v>137.52000000000001</v>
      </c>
      <c r="BG48" s="91">
        <v>137.52000000000001</v>
      </c>
      <c r="BH48" s="87">
        <v>11.66</v>
      </c>
      <c r="BI48" s="87">
        <v>11.66</v>
      </c>
      <c r="BJ48" s="91">
        <f>BG48/AZ48</f>
        <v>68.760000000000005</v>
      </c>
      <c r="BK48" s="87">
        <f>BI48/AZ48</f>
        <v>5.83</v>
      </c>
      <c r="BL48" s="87">
        <f>BI48/BG48*1000</f>
        <v>84.787667248400226</v>
      </c>
      <c r="BM48" s="87">
        <f>BI48-BC48</f>
        <v>3.71</v>
      </c>
      <c r="BN48" s="86">
        <f t="shared" ref="BN48" si="71">BC48/BI48*100</f>
        <v>68.181818181818187</v>
      </c>
      <c r="BO48" s="87">
        <f t="shared" ref="BO48" si="72">BC48/AZ48</f>
        <v>3.9750000000000001</v>
      </c>
      <c r="BP48" s="86">
        <v>2</v>
      </c>
      <c r="BQ48" s="86">
        <v>0</v>
      </c>
      <c r="BR48" s="86">
        <v>0</v>
      </c>
      <c r="BS48" s="92">
        <f t="shared" ref="BS48" si="73">BP48+BQ48+BR48</f>
        <v>2</v>
      </c>
      <c r="BT48" s="108"/>
      <c r="BU48" s="108"/>
      <c r="BV48" s="108"/>
      <c r="BW48" s="109"/>
      <c r="BX48" s="109"/>
      <c r="BY48" s="109"/>
      <c r="BZ48" s="108"/>
      <c r="CA48" s="108"/>
      <c r="CB48" s="108"/>
      <c r="CC48" s="109"/>
      <c r="CD48" s="109"/>
      <c r="CE48" s="109"/>
      <c r="CF48" s="109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  <c r="DN48" s="110"/>
      <c r="DO48" s="110"/>
      <c r="DP48" s="110"/>
      <c r="DQ48" s="110"/>
      <c r="DR48" s="110"/>
      <c r="DS48" s="110"/>
      <c r="DT48" s="110"/>
      <c r="DU48" s="110"/>
      <c r="DV48" s="110"/>
      <c r="DW48" s="110"/>
      <c r="DX48" s="110"/>
      <c r="DY48" s="110"/>
      <c r="DZ48" s="110"/>
      <c r="EA48" s="110"/>
      <c r="EB48" s="110"/>
      <c r="EC48" s="110"/>
      <c r="ED48" s="110"/>
      <c r="EE48" s="110"/>
      <c r="EF48" s="110"/>
      <c r="EG48" s="110"/>
      <c r="EH48" s="110"/>
      <c r="EI48" s="110"/>
      <c r="EJ48" s="110"/>
      <c r="EK48" s="110"/>
      <c r="EL48" s="110"/>
      <c r="EM48" s="110"/>
      <c r="EN48" s="110"/>
      <c r="EO48" s="110"/>
      <c r="EP48" s="110"/>
    </row>
    <row r="49" spans="1:146" s="15" customFormat="1" ht="20.100000000000001" customHeight="1" x14ac:dyDescent="0.25">
      <c r="A49" s="77">
        <v>44</v>
      </c>
      <c r="B49" s="78" t="s">
        <v>45</v>
      </c>
      <c r="C49" s="79">
        <v>2988</v>
      </c>
      <c r="D49" s="80">
        <v>0</v>
      </c>
      <c r="E49" s="81">
        <v>0</v>
      </c>
      <c r="F49" s="82">
        <v>0</v>
      </c>
      <c r="G49" s="82">
        <v>0</v>
      </c>
      <c r="H49" s="83">
        <v>0</v>
      </c>
      <c r="I49" s="84">
        <v>0</v>
      </c>
      <c r="J49" s="85"/>
      <c r="K49" s="86"/>
      <c r="L49" s="87"/>
      <c r="M49" s="87"/>
      <c r="N49" s="88"/>
      <c r="O49" s="89"/>
      <c r="P49" s="86"/>
      <c r="Q49" s="87"/>
      <c r="R49" s="87"/>
      <c r="S49" s="88"/>
      <c r="T49" s="90"/>
      <c r="U49" s="91"/>
      <c r="V49" s="91"/>
      <c r="W49" s="91"/>
      <c r="X49" s="88"/>
      <c r="Y49" s="90"/>
      <c r="Z49" s="91"/>
      <c r="AA49" s="91"/>
      <c r="AB49" s="91"/>
      <c r="AC49" s="88"/>
      <c r="AD49" s="90"/>
      <c r="AE49" s="91"/>
      <c r="AF49" s="91"/>
      <c r="AG49" s="91"/>
      <c r="AH49" s="91"/>
      <c r="AI49" s="88"/>
      <c r="AJ49" s="88"/>
      <c r="AK49" s="89"/>
      <c r="AL49" s="86"/>
      <c r="AM49" s="86"/>
      <c r="AN49" s="91"/>
      <c r="AO49" s="91"/>
      <c r="AP49" s="91"/>
      <c r="AQ49" s="136"/>
      <c r="AR49" s="143"/>
      <c r="AS49" s="144"/>
      <c r="AT49" s="91"/>
      <c r="AU49" s="91"/>
      <c r="AV49" s="91"/>
      <c r="AW49" s="91"/>
      <c r="AX49" s="136"/>
      <c r="AY49" s="134">
        <f t="shared" si="12"/>
        <v>0</v>
      </c>
      <c r="AZ49" s="68">
        <f t="shared" si="13"/>
        <v>0</v>
      </c>
      <c r="BA49" s="86">
        <f t="shared" si="7"/>
        <v>0</v>
      </c>
      <c r="BB49" s="69">
        <f t="shared" si="14"/>
        <v>0</v>
      </c>
      <c r="BC49" s="69">
        <f t="shared" si="15"/>
        <v>0</v>
      </c>
      <c r="BD49" s="87">
        <f t="shared" si="8"/>
        <v>0</v>
      </c>
      <c r="BE49" s="72">
        <f t="shared" si="16"/>
        <v>0</v>
      </c>
      <c r="BF49" s="91"/>
      <c r="BG49" s="91"/>
      <c r="BH49" s="87"/>
      <c r="BI49" s="87"/>
      <c r="BJ49" s="91"/>
      <c r="BK49" s="87"/>
      <c r="BL49" s="87"/>
      <c r="BM49" s="87"/>
      <c r="BN49" s="86"/>
      <c r="BO49" s="87"/>
      <c r="BP49" s="86"/>
      <c r="BQ49" s="86"/>
      <c r="BR49" s="86"/>
      <c r="BS49" s="92">
        <f t="shared" si="17"/>
        <v>0</v>
      </c>
      <c r="BT49" s="108"/>
      <c r="BU49" s="108"/>
      <c r="BV49" s="108"/>
      <c r="BW49" s="109"/>
      <c r="BX49" s="109"/>
      <c r="BY49" s="109"/>
      <c r="BZ49" s="108"/>
      <c r="CA49" s="108"/>
      <c r="CB49" s="108"/>
      <c r="CC49" s="109"/>
      <c r="CD49" s="109"/>
      <c r="CE49" s="109"/>
      <c r="CF49" s="109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10"/>
      <c r="DO49" s="110"/>
      <c r="DP49" s="110"/>
      <c r="DQ49" s="110"/>
      <c r="DR49" s="110"/>
      <c r="DS49" s="110"/>
      <c r="DT49" s="110"/>
      <c r="DU49" s="110"/>
      <c r="DV49" s="110"/>
      <c r="DW49" s="110"/>
      <c r="DX49" s="110"/>
      <c r="DY49" s="110"/>
      <c r="DZ49" s="110"/>
      <c r="EA49" s="110"/>
      <c r="EB49" s="110"/>
      <c r="EC49" s="110"/>
      <c r="ED49" s="110"/>
      <c r="EE49" s="110"/>
      <c r="EF49" s="110"/>
      <c r="EG49" s="110"/>
      <c r="EH49" s="110"/>
      <c r="EI49" s="110"/>
      <c r="EJ49" s="110"/>
      <c r="EK49" s="110"/>
      <c r="EL49" s="110"/>
      <c r="EM49" s="110"/>
      <c r="EN49" s="110"/>
      <c r="EO49" s="110"/>
      <c r="EP49" s="110"/>
    </row>
    <row r="50" spans="1:146" s="15" customFormat="1" ht="20.100000000000001" customHeight="1" x14ac:dyDescent="0.25">
      <c r="A50" s="77">
        <v>45</v>
      </c>
      <c r="B50" s="78" t="s">
        <v>46</v>
      </c>
      <c r="C50" s="79">
        <v>2988</v>
      </c>
      <c r="D50" s="80">
        <v>2</v>
      </c>
      <c r="E50" s="81">
        <v>1</v>
      </c>
      <c r="F50" s="82">
        <v>11.83</v>
      </c>
      <c r="G50" s="82">
        <v>5.23</v>
      </c>
      <c r="H50" s="83">
        <v>45198.52</v>
      </c>
      <c r="I50" s="84">
        <v>35948.01</v>
      </c>
      <c r="J50" s="85">
        <v>0</v>
      </c>
      <c r="K50" s="86">
        <v>0</v>
      </c>
      <c r="L50" s="87">
        <v>0</v>
      </c>
      <c r="M50" s="87">
        <v>0</v>
      </c>
      <c r="N50" s="88">
        <v>33567.300000000003</v>
      </c>
      <c r="O50" s="89">
        <v>0</v>
      </c>
      <c r="P50" s="86">
        <v>0</v>
      </c>
      <c r="Q50" s="87">
        <v>0</v>
      </c>
      <c r="R50" s="87">
        <v>0</v>
      </c>
      <c r="S50" s="88">
        <v>28682.91</v>
      </c>
      <c r="T50" s="90">
        <v>0</v>
      </c>
      <c r="U50" s="91">
        <v>0</v>
      </c>
      <c r="V50" s="91">
        <v>0</v>
      </c>
      <c r="W50" s="91">
        <v>0</v>
      </c>
      <c r="X50" s="88">
        <v>25710.75</v>
      </c>
      <c r="Y50" s="90">
        <v>2</v>
      </c>
      <c r="Z50" s="91">
        <v>0</v>
      </c>
      <c r="AA50" s="91">
        <v>5.69</v>
      </c>
      <c r="AB50" s="91">
        <v>0</v>
      </c>
      <c r="AC50" s="88">
        <v>45872.81</v>
      </c>
      <c r="AD50" s="90">
        <v>2</v>
      </c>
      <c r="AE50" s="91">
        <v>1</v>
      </c>
      <c r="AF50" s="91"/>
      <c r="AG50" s="91">
        <v>11.02</v>
      </c>
      <c r="AH50" s="91">
        <v>8</v>
      </c>
      <c r="AI50" s="88"/>
      <c r="AJ50" s="88">
        <v>66537.279999999999</v>
      </c>
      <c r="AK50" s="89">
        <v>1</v>
      </c>
      <c r="AL50" s="86">
        <v>0</v>
      </c>
      <c r="AM50" s="86"/>
      <c r="AN50" s="91">
        <v>3.2</v>
      </c>
      <c r="AO50" s="91">
        <v>0</v>
      </c>
      <c r="AP50" s="91"/>
      <c r="AQ50" s="136">
        <v>95421.04</v>
      </c>
      <c r="AR50" s="143">
        <v>3</v>
      </c>
      <c r="AS50" s="144">
        <v>0</v>
      </c>
      <c r="AT50" s="91"/>
      <c r="AU50" s="91">
        <v>8.4</v>
      </c>
      <c r="AV50" s="91">
        <v>0</v>
      </c>
      <c r="AW50" s="91"/>
      <c r="AX50" s="136">
        <v>111465.16</v>
      </c>
      <c r="AY50" s="134">
        <f t="shared" si="12"/>
        <v>10</v>
      </c>
      <c r="AZ50" s="68">
        <f t="shared" si="13"/>
        <v>2</v>
      </c>
      <c r="BA50" s="86">
        <f t="shared" si="7"/>
        <v>0</v>
      </c>
      <c r="BB50" s="69">
        <f t="shared" si="14"/>
        <v>40.14</v>
      </c>
      <c r="BC50" s="69">
        <f t="shared" si="15"/>
        <v>13.23</v>
      </c>
      <c r="BD50" s="87">
        <f t="shared" si="8"/>
        <v>0</v>
      </c>
      <c r="BE50" s="72">
        <f t="shared" si="16"/>
        <v>443205.26</v>
      </c>
      <c r="BF50" s="91">
        <v>730.15</v>
      </c>
      <c r="BG50" s="91">
        <v>172.61</v>
      </c>
      <c r="BH50" s="87">
        <v>56.9</v>
      </c>
      <c r="BI50" s="87">
        <v>19.91</v>
      </c>
      <c r="BJ50" s="91">
        <f>BG50/AZ50</f>
        <v>86.305000000000007</v>
      </c>
      <c r="BK50" s="87">
        <f t="shared" ref="BK50" si="74">BI50/AZ50</f>
        <v>9.9550000000000001</v>
      </c>
      <c r="BL50" s="87">
        <f>BI50/BG50*1000</f>
        <v>115.34673541509761</v>
      </c>
      <c r="BM50" s="87">
        <f>BI50-BC50</f>
        <v>6.68</v>
      </c>
      <c r="BN50" s="86">
        <f t="shared" ref="BN50" si="75">BC50/BI50*100</f>
        <v>66.449020592667011</v>
      </c>
      <c r="BO50" s="87">
        <f t="shared" ref="BO50" si="76">BC50/AZ50</f>
        <v>6.6150000000000002</v>
      </c>
      <c r="BP50" s="86">
        <v>7</v>
      </c>
      <c r="BQ50" s="86">
        <v>3</v>
      </c>
      <c r="BR50" s="86">
        <v>0</v>
      </c>
      <c r="BS50" s="92">
        <f t="shared" si="17"/>
        <v>10</v>
      </c>
      <c r="BT50" s="108"/>
      <c r="BU50" s="108"/>
      <c r="BV50" s="108"/>
      <c r="BW50" s="109"/>
      <c r="BX50" s="109"/>
      <c r="BY50" s="109"/>
      <c r="BZ50" s="108"/>
      <c r="CA50" s="108"/>
      <c r="CB50" s="108"/>
      <c r="CC50" s="109"/>
      <c r="CD50" s="109"/>
      <c r="CE50" s="109"/>
      <c r="CF50" s="109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10"/>
      <c r="DO50" s="110"/>
      <c r="DP50" s="110"/>
      <c r="DQ50" s="110"/>
      <c r="DR50" s="110"/>
      <c r="DS50" s="110"/>
      <c r="DT50" s="110"/>
      <c r="DU50" s="110"/>
      <c r="DV50" s="110"/>
      <c r="DW50" s="110"/>
      <c r="DX50" s="110"/>
      <c r="DY50" s="110"/>
      <c r="DZ50" s="110"/>
      <c r="EA50" s="110"/>
      <c r="EB50" s="110"/>
      <c r="EC50" s="110"/>
      <c r="ED50" s="110"/>
      <c r="EE50" s="110"/>
      <c r="EF50" s="110"/>
      <c r="EG50" s="110"/>
      <c r="EH50" s="110"/>
      <c r="EI50" s="110"/>
      <c r="EJ50" s="110"/>
      <c r="EK50" s="110"/>
      <c r="EL50" s="110"/>
      <c r="EM50" s="110"/>
      <c r="EN50" s="110"/>
      <c r="EO50" s="110"/>
      <c r="EP50" s="110"/>
    </row>
    <row r="51" spans="1:146" s="15" customFormat="1" ht="19.5" customHeight="1" thickBot="1" x14ac:dyDescent="0.3">
      <c r="A51" s="77">
        <v>46</v>
      </c>
      <c r="B51" s="168" t="s">
        <v>63</v>
      </c>
      <c r="C51" s="169">
        <v>4068</v>
      </c>
      <c r="D51" s="170">
        <v>788</v>
      </c>
      <c r="E51" s="171">
        <v>105</v>
      </c>
      <c r="F51" s="172">
        <v>1797.44</v>
      </c>
      <c r="G51" s="172">
        <v>317.91000000000003</v>
      </c>
      <c r="H51" s="173">
        <v>12370024.170000002</v>
      </c>
      <c r="I51" s="174">
        <v>183206.16</v>
      </c>
      <c r="J51" s="175">
        <v>132</v>
      </c>
      <c r="K51" s="176">
        <v>9</v>
      </c>
      <c r="L51" s="177">
        <v>312.91000000000003</v>
      </c>
      <c r="M51" s="177">
        <v>35.43</v>
      </c>
      <c r="N51" s="178">
        <v>11319395.23</v>
      </c>
      <c r="O51" s="179">
        <v>113</v>
      </c>
      <c r="P51" s="176">
        <v>13</v>
      </c>
      <c r="Q51" s="177">
        <v>266.73</v>
      </c>
      <c r="R51" s="177">
        <v>30.43</v>
      </c>
      <c r="S51" s="178">
        <v>6312539.0199999996</v>
      </c>
      <c r="T51" s="180">
        <v>105</v>
      </c>
      <c r="U51" s="181">
        <v>10</v>
      </c>
      <c r="V51" s="181">
        <v>208.08</v>
      </c>
      <c r="W51" s="181">
        <v>24.05</v>
      </c>
      <c r="X51" s="178">
        <v>353596.91</v>
      </c>
      <c r="Y51" s="182">
        <v>23</v>
      </c>
      <c r="Z51" s="183">
        <v>0</v>
      </c>
      <c r="AA51" s="183">
        <v>46.24</v>
      </c>
      <c r="AB51" s="183">
        <v>0</v>
      </c>
      <c r="AC51" s="184">
        <v>14600745.939999999</v>
      </c>
      <c r="AD51" s="182">
        <v>0</v>
      </c>
      <c r="AE51" s="183">
        <v>0</v>
      </c>
      <c r="AF51" s="183"/>
      <c r="AG51" s="183">
        <v>0</v>
      </c>
      <c r="AH51" s="183">
        <v>0</v>
      </c>
      <c r="AI51" s="184"/>
      <c r="AJ51" s="184">
        <v>7160793.5199999996</v>
      </c>
      <c r="AK51" s="89">
        <v>0</v>
      </c>
      <c r="AL51" s="86">
        <v>0</v>
      </c>
      <c r="AM51" s="86">
        <v>0</v>
      </c>
      <c r="AN51" s="91">
        <v>0</v>
      </c>
      <c r="AO51" s="91">
        <v>0</v>
      </c>
      <c r="AP51" s="91">
        <v>0</v>
      </c>
      <c r="AQ51" s="136">
        <v>302930.77</v>
      </c>
      <c r="AR51" s="143">
        <v>0</v>
      </c>
      <c r="AS51" s="144">
        <v>0</v>
      </c>
      <c r="AT51" s="91"/>
      <c r="AU51" s="91">
        <v>0</v>
      </c>
      <c r="AV51" s="91">
        <v>0</v>
      </c>
      <c r="AW51" s="91"/>
      <c r="AX51" s="136">
        <v>11887424.24</v>
      </c>
      <c r="AY51" s="134">
        <f t="shared" si="12"/>
        <v>1161</v>
      </c>
      <c r="AZ51" s="68">
        <f t="shared" si="13"/>
        <v>137</v>
      </c>
      <c r="BA51" s="86">
        <f t="shared" si="7"/>
        <v>0</v>
      </c>
      <c r="BB51" s="69">
        <f t="shared" si="14"/>
        <v>2631.3999999999996</v>
      </c>
      <c r="BC51" s="69">
        <f t="shared" si="15"/>
        <v>407.82000000000005</v>
      </c>
      <c r="BD51" s="87">
        <f t="shared" si="8"/>
        <v>0</v>
      </c>
      <c r="BE51" s="72">
        <f t="shared" si="16"/>
        <v>52120631.790000007</v>
      </c>
      <c r="BF51" s="91">
        <v>73733.600000000006</v>
      </c>
      <c r="BG51" s="91">
        <v>8812.5499999999993</v>
      </c>
      <c r="BH51" s="87">
        <v>5050.1000000000004</v>
      </c>
      <c r="BI51" s="87">
        <v>641.54999999999995</v>
      </c>
      <c r="BJ51" s="91">
        <f>BG51/AZ51</f>
        <v>64.325182481751824</v>
      </c>
      <c r="BK51" s="87">
        <f>BI51/AZ51</f>
        <v>4.6828467153284672</v>
      </c>
      <c r="BL51" s="87">
        <f>BI51/BG51*1000</f>
        <v>72.799586952698135</v>
      </c>
      <c r="BM51" s="87">
        <f>BI51-BC51</f>
        <v>233.7299999999999</v>
      </c>
      <c r="BN51" s="86">
        <f>BC51/BI51*100</f>
        <v>63.567921440261877</v>
      </c>
      <c r="BO51" s="87">
        <f>BC51/AZ51</f>
        <v>2.9767883211678834</v>
      </c>
      <c r="BP51" s="86">
        <v>883</v>
      </c>
      <c r="BQ51" s="86">
        <v>262</v>
      </c>
      <c r="BR51" s="86">
        <v>28</v>
      </c>
      <c r="BS51" s="92">
        <f t="shared" si="17"/>
        <v>1173</v>
      </c>
      <c r="BT51" s="108"/>
      <c r="BU51" s="108"/>
      <c r="BV51" s="108"/>
      <c r="BW51" s="109"/>
      <c r="BX51" s="109"/>
      <c r="BY51" s="109"/>
      <c r="BZ51" s="108"/>
      <c r="CA51" s="108"/>
      <c r="CB51" s="108"/>
      <c r="CC51" s="109"/>
      <c r="CD51" s="109"/>
      <c r="CE51" s="109"/>
      <c r="CF51" s="109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0"/>
      <c r="DE51" s="110"/>
      <c r="DF51" s="110"/>
      <c r="DG51" s="110"/>
      <c r="DH51" s="110"/>
      <c r="DI51" s="110"/>
      <c r="DJ51" s="110"/>
      <c r="DK51" s="110"/>
      <c r="DL51" s="110"/>
      <c r="DM51" s="110"/>
      <c r="DN51" s="110"/>
      <c r="DO51" s="110"/>
      <c r="DP51" s="110"/>
      <c r="DQ51" s="110"/>
      <c r="DR51" s="110"/>
      <c r="DS51" s="110"/>
      <c r="DT51" s="110"/>
      <c r="DU51" s="110"/>
      <c r="DV51" s="110"/>
      <c r="DW51" s="110"/>
      <c r="DX51" s="110"/>
      <c r="DY51" s="110"/>
      <c r="DZ51" s="110"/>
      <c r="EA51" s="110"/>
      <c r="EB51" s="110"/>
      <c r="EC51" s="110"/>
      <c r="ED51" s="110"/>
      <c r="EE51" s="110"/>
      <c r="EF51" s="110"/>
      <c r="EG51" s="110"/>
      <c r="EH51" s="110"/>
      <c r="EI51" s="110"/>
      <c r="EJ51" s="110"/>
      <c r="EK51" s="110"/>
      <c r="EL51" s="110"/>
      <c r="EM51" s="110"/>
      <c r="EN51" s="110"/>
      <c r="EO51" s="110"/>
      <c r="EP51" s="110"/>
    </row>
    <row r="52" spans="1:146" s="11" customFormat="1" ht="20.100000000000001" customHeight="1" thickBot="1" x14ac:dyDescent="0.3">
      <c r="A52" s="8"/>
      <c r="B52" s="9" t="s">
        <v>47</v>
      </c>
      <c r="C52" s="24">
        <f t="shared" ref="C52" si="77">SUM(C6:C51)</f>
        <v>600000</v>
      </c>
      <c r="D52" s="35">
        <f>SUM(D6:D51)</f>
        <v>4446</v>
      </c>
      <c r="E52" s="10">
        <f t="shared" ref="E52:I52" si="78">SUM(E6:E51)</f>
        <v>2681</v>
      </c>
      <c r="F52" s="7">
        <f t="shared" si="78"/>
        <v>10685.528999999999</v>
      </c>
      <c r="G52" s="7">
        <f t="shared" si="78"/>
        <v>6618.9199999999992</v>
      </c>
      <c r="H52" s="36">
        <f t="shared" si="78"/>
        <v>57304389.120000012</v>
      </c>
      <c r="I52" s="37">
        <f t="shared" si="78"/>
        <v>18282976.579999998</v>
      </c>
      <c r="J52" s="35">
        <f>SUM(J6:J51)</f>
        <v>1644</v>
      </c>
      <c r="K52" s="10">
        <f t="shared" ref="K52:M52" si="79">SUM(K6:K51)</f>
        <v>1342</v>
      </c>
      <c r="L52" s="7">
        <f t="shared" si="79"/>
        <v>3977.7399999999989</v>
      </c>
      <c r="M52" s="7">
        <f t="shared" si="79"/>
        <v>3256.8999999999992</v>
      </c>
      <c r="N52" s="36">
        <f>SUM(N6:N51)</f>
        <v>71548002.61999999</v>
      </c>
      <c r="O52" s="35">
        <f>SUM(O6:O51)</f>
        <v>985</v>
      </c>
      <c r="P52" s="10">
        <f t="shared" ref="P52:R52" si="80">SUM(P6:P51)</f>
        <v>611</v>
      </c>
      <c r="Q52" s="7">
        <f t="shared" si="80"/>
        <v>2596.7300000000005</v>
      </c>
      <c r="R52" s="7">
        <f t="shared" si="80"/>
        <v>1707.4099999999996</v>
      </c>
      <c r="S52" s="36">
        <f>SUM(S6:S51)</f>
        <v>42370501.390000001</v>
      </c>
      <c r="T52" s="41">
        <f>SUM(T6:T51)</f>
        <v>1124</v>
      </c>
      <c r="U52" s="41">
        <f>SUM(U6:U51)</f>
        <v>761</v>
      </c>
      <c r="V52" s="41">
        <f t="shared" ref="V52:X52" si="81">SUM(V6:V51)</f>
        <v>3027.22</v>
      </c>
      <c r="W52" s="41">
        <f t="shared" si="81"/>
        <v>2215.110000000001</v>
      </c>
      <c r="X52" s="44">
        <f t="shared" si="81"/>
        <v>36346837.030000001</v>
      </c>
      <c r="Y52" s="47">
        <f>SUM(Y6:Y51)</f>
        <v>1223</v>
      </c>
      <c r="Z52" s="47">
        <f t="shared" ref="Z52:AB52" si="82">SUM(Z6:Z51)</f>
        <v>851</v>
      </c>
      <c r="AA52" s="47">
        <f t="shared" si="82"/>
        <v>3403.2299999999996</v>
      </c>
      <c r="AB52" s="47">
        <f t="shared" si="82"/>
        <v>2537.0400000000004</v>
      </c>
      <c r="AC52" s="49">
        <f>SUM(AC6:AC51)</f>
        <v>75948121.879999995</v>
      </c>
      <c r="AD52" s="47"/>
      <c r="AE52" s="38"/>
      <c r="AF52" s="38"/>
      <c r="AG52" s="38"/>
      <c r="AH52" s="38"/>
      <c r="AI52" s="49"/>
      <c r="AJ52" s="49">
        <f>SUM(AJ6:AJ51)</f>
        <v>110867944.46000004</v>
      </c>
      <c r="AK52" s="122"/>
      <c r="AL52" s="123"/>
      <c r="AM52" s="123"/>
      <c r="AN52" s="124"/>
      <c r="AO52" s="124"/>
      <c r="AP52" s="124"/>
      <c r="AQ52" s="138">
        <f>SUM(AQ6:AQ51)</f>
        <v>68348801.859999985</v>
      </c>
      <c r="AR52" s="147"/>
      <c r="AS52" s="148"/>
      <c r="AT52" s="124"/>
      <c r="AU52" s="124"/>
      <c r="AV52" s="124"/>
      <c r="AW52" s="124"/>
      <c r="AX52" s="138">
        <f>SUM(AX6:AX51)</f>
        <v>171279977.02000004</v>
      </c>
      <c r="AY52" s="135">
        <f>SUM(AY6:AY51)</f>
        <v>18357</v>
      </c>
      <c r="AZ52" s="123">
        <f t="shared" ref="AZ52:BE52" si="83">SUM(AZ6:AZ51)</f>
        <v>13653</v>
      </c>
      <c r="BA52" s="123">
        <f>SUM(BA6:BA51)</f>
        <v>31</v>
      </c>
      <c r="BB52" s="123">
        <f t="shared" si="83"/>
        <v>47991.739000000009</v>
      </c>
      <c r="BC52" s="123">
        <f t="shared" si="83"/>
        <v>36690.520000000011</v>
      </c>
      <c r="BD52" s="123">
        <f>SUM(BD6:BD51)</f>
        <v>81.179999999999993</v>
      </c>
      <c r="BE52" s="123">
        <f t="shared" si="83"/>
        <v>594993162.84000003</v>
      </c>
      <c r="BF52" s="124">
        <f>SUM(BF6:BF51)</f>
        <v>1121337.5499999998</v>
      </c>
      <c r="BG52" s="124">
        <f t="shared" ref="BG52:BI52" si="84">SUM(BG6:BG51)</f>
        <v>803427.37000000011</v>
      </c>
      <c r="BH52" s="125">
        <f t="shared" si="84"/>
        <v>77716.65999999996</v>
      </c>
      <c r="BI52" s="125">
        <f t="shared" si="84"/>
        <v>56010.340000000004</v>
      </c>
      <c r="BJ52" s="124">
        <f>BG52/AZ52</f>
        <v>58.84621475133671</v>
      </c>
      <c r="BK52" s="125">
        <f>BI52/AZ52</f>
        <v>4.1024199809565669</v>
      </c>
      <c r="BL52" s="125">
        <f>BI52/BG52*1000</f>
        <v>69.714254320213172</v>
      </c>
      <c r="BM52" s="125">
        <f>BI52-BC52</f>
        <v>19319.819999999992</v>
      </c>
      <c r="BN52" s="123">
        <f>BC52/BI52*100</f>
        <v>65.506690371813505</v>
      </c>
      <c r="BO52" s="125">
        <f>BC52/AZ52</f>
        <v>2.6873595546766285</v>
      </c>
      <c r="BP52" s="123">
        <f>SUM(BP6:BP51)</f>
        <v>14188</v>
      </c>
      <c r="BQ52" s="123">
        <f>SUM(BQ6:BQ51)</f>
        <v>4025</v>
      </c>
      <c r="BR52" s="123">
        <f>SUM(BR6:BR51)</f>
        <v>335</v>
      </c>
      <c r="BS52" s="126">
        <f>SUM(BS6:BS51)</f>
        <v>18548</v>
      </c>
      <c r="BT52" s="127"/>
      <c r="BU52" s="127"/>
      <c r="BV52" s="127"/>
      <c r="BW52" s="128"/>
      <c r="BX52" s="128"/>
      <c r="BY52" s="128"/>
      <c r="BZ52" s="127"/>
      <c r="CA52" s="127"/>
      <c r="CB52" s="127"/>
      <c r="CC52" s="128"/>
      <c r="CD52" s="128"/>
      <c r="CE52" s="128"/>
      <c r="CF52" s="128"/>
      <c r="CG52" s="129"/>
      <c r="CH52" s="129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5"/>
      <c r="CW52" s="115"/>
      <c r="CX52" s="115"/>
      <c r="CY52" s="115"/>
      <c r="CZ52" s="114"/>
      <c r="DA52" s="114"/>
      <c r="DB52" s="114"/>
      <c r="DC52" s="114"/>
      <c r="DD52" s="114"/>
      <c r="DE52" s="114"/>
      <c r="DF52" s="114"/>
      <c r="DG52" s="114"/>
      <c r="DH52" s="114"/>
      <c r="DI52" s="114"/>
      <c r="DJ52" s="114"/>
      <c r="DK52" s="114"/>
      <c r="DL52" s="114"/>
      <c r="DM52" s="114"/>
      <c r="DN52" s="114"/>
      <c r="DO52" s="114"/>
      <c r="DP52" s="114"/>
      <c r="DQ52" s="114"/>
      <c r="DR52" s="114"/>
      <c r="DS52" s="114"/>
      <c r="DT52" s="114"/>
      <c r="DU52" s="114"/>
      <c r="DV52" s="114"/>
      <c r="DW52" s="114"/>
      <c r="DX52" s="114"/>
      <c r="DY52" s="114"/>
      <c r="DZ52" s="114"/>
      <c r="EA52" s="114"/>
      <c r="EB52" s="114"/>
      <c r="EC52" s="114"/>
      <c r="ED52" s="114"/>
      <c r="EE52" s="114"/>
      <c r="EF52" s="114"/>
      <c r="EG52" s="114"/>
      <c r="EH52" s="114"/>
      <c r="EI52" s="114"/>
      <c r="EJ52" s="114"/>
      <c r="EK52" s="114"/>
      <c r="EL52" s="114"/>
      <c r="EM52" s="114"/>
      <c r="EN52" s="114"/>
      <c r="EO52" s="114"/>
      <c r="EP52" s="114"/>
    </row>
    <row r="53" spans="1:146" x14ac:dyDescent="0.25">
      <c r="AY53" s="17"/>
      <c r="BI53" s="15"/>
      <c r="BJ53" s="15"/>
      <c r="BK53" s="15"/>
      <c r="BL53" s="15"/>
    </row>
    <row r="54" spans="1:146" x14ac:dyDescent="0.25">
      <c r="D54" s="190" t="s">
        <v>71</v>
      </c>
      <c r="E54" s="190"/>
      <c r="F54" s="190"/>
      <c r="G54" s="190"/>
      <c r="H54" s="190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17"/>
      <c r="BB54" s="12"/>
      <c r="BG54" s="12"/>
      <c r="BI54" s="43"/>
      <c r="BJ54" s="43"/>
      <c r="BK54" s="43"/>
      <c r="BL54" s="43"/>
      <c r="CV54" s="116"/>
    </row>
    <row r="55" spans="1:146" ht="15.75" x14ac:dyDescent="0.25"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39"/>
      <c r="BI55" s="16"/>
      <c r="BJ55" s="16"/>
      <c r="BK55" s="16"/>
      <c r="BL55" s="16"/>
    </row>
    <row r="56" spans="1:146" x14ac:dyDescent="0.25"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6"/>
      <c r="BJ56" s="16"/>
      <c r="BK56" s="16"/>
      <c r="BL56" s="16"/>
      <c r="CV56" s="116"/>
    </row>
    <row r="57" spans="1:146" x14ac:dyDescent="0.25"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5"/>
      <c r="BJ57" s="15"/>
      <c r="BK57" s="15"/>
      <c r="BL57" s="15"/>
      <c r="BR57" s="17"/>
    </row>
    <row r="58" spans="1:146" x14ac:dyDescent="0.25"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5"/>
      <c r="BJ58" s="15"/>
      <c r="BK58" s="15"/>
      <c r="BL58" s="15"/>
      <c r="BM58" s="19"/>
      <c r="CV58" s="116"/>
    </row>
    <row r="59" spans="1:146" x14ac:dyDescent="0.25">
      <c r="BI59" s="15"/>
      <c r="BJ59" s="15"/>
      <c r="BK59" s="15"/>
      <c r="BL59" s="15"/>
      <c r="CR59" s="116"/>
      <c r="CS59" s="116"/>
      <c r="CT59" s="116"/>
      <c r="CU59" s="116"/>
    </row>
    <row r="60" spans="1:146" x14ac:dyDescent="0.25"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5"/>
      <c r="BJ60" s="15"/>
      <c r="BK60" s="15"/>
      <c r="BL60" s="15"/>
    </row>
    <row r="61" spans="1:146" x14ac:dyDescent="0.25">
      <c r="AY61" s="21"/>
      <c r="AZ61" s="21"/>
      <c r="BA61" s="21"/>
      <c r="BB61" s="21"/>
      <c r="BC61" s="20"/>
      <c r="BD61" s="20"/>
      <c r="BE61" s="20"/>
      <c r="BF61" s="20"/>
      <c r="BG61" s="20"/>
      <c r="BH61" s="20"/>
      <c r="BI61" s="15"/>
      <c r="BJ61" s="15"/>
      <c r="BK61" s="15"/>
      <c r="BL61" s="15"/>
    </row>
    <row r="62" spans="1:146" x14ac:dyDescent="0.25">
      <c r="BI62" s="15"/>
      <c r="BJ62" s="15"/>
      <c r="BK62" s="15"/>
      <c r="BL62" s="15"/>
    </row>
    <row r="63" spans="1:146" x14ac:dyDescent="0.25">
      <c r="BI63" s="15"/>
      <c r="BJ63" s="15"/>
      <c r="BK63" s="15"/>
      <c r="BL63" s="15"/>
    </row>
    <row r="64" spans="1:146" x14ac:dyDescent="0.25">
      <c r="BI64" s="15"/>
      <c r="BJ64" s="15"/>
      <c r="BK64" s="15"/>
      <c r="BL64" s="15"/>
    </row>
    <row r="65" spans="37:64" x14ac:dyDescent="0.25">
      <c r="BI65" s="15"/>
      <c r="BJ65" s="15"/>
      <c r="BK65" s="15"/>
      <c r="BL65" s="15"/>
    </row>
    <row r="66" spans="37:64" x14ac:dyDescent="0.25">
      <c r="BI66" s="15"/>
      <c r="BJ66" s="15"/>
      <c r="BK66" s="15"/>
      <c r="BL66" s="15"/>
    </row>
    <row r="67" spans="37:64" x14ac:dyDescent="0.25">
      <c r="BI67" s="15"/>
      <c r="BJ67" s="15"/>
      <c r="BK67" s="15"/>
      <c r="BL67" s="15"/>
    </row>
    <row r="68" spans="37:64" x14ac:dyDescent="0.25">
      <c r="BI68" s="15"/>
      <c r="BJ68" s="15"/>
      <c r="BK68" s="15"/>
      <c r="BL68" s="15"/>
    </row>
    <row r="69" spans="37:64" x14ac:dyDescent="0.25">
      <c r="BI69" s="15"/>
      <c r="BJ69" s="15"/>
      <c r="BK69" s="15"/>
      <c r="BL69" s="15"/>
    </row>
    <row r="70" spans="37:64" x14ac:dyDescent="0.25">
      <c r="BI70" s="15"/>
      <c r="BJ70" s="15"/>
      <c r="BK70" s="15"/>
      <c r="BL70" s="15"/>
    </row>
    <row r="71" spans="37:64" x14ac:dyDescent="0.25">
      <c r="BI71" s="15"/>
      <c r="BJ71" s="15"/>
      <c r="BK71" s="15"/>
      <c r="BL71" s="15"/>
    </row>
    <row r="72" spans="37:64" x14ac:dyDescent="0.25">
      <c r="BI72" s="15"/>
      <c r="BJ72" s="15"/>
      <c r="BK72" s="15"/>
      <c r="BL72" s="15"/>
    </row>
    <row r="73" spans="37:64" x14ac:dyDescent="0.25">
      <c r="AY73" s="17"/>
      <c r="BI73" s="15"/>
      <c r="BJ73" s="15"/>
      <c r="BK73" s="15"/>
      <c r="BL73" s="15"/>
    </row>
    <row r="74" spans="37:64" x14ac:dyDescent="0.25"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17"/>
      <c r="BB74" s="12"/>
      <c r="BG74" s="12"/>
      <c r="BI74" s="43"/>
      <c r="BJ74" s="43"/>
      <c r="BK74" s="43"/>
      <c r="BL74" s="43"/>
    </row>
    <row r="75" spans="37:64" ht="15.75" x14ac:dyDescent="0.25"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39"/>
      <c r="BI75" s="16"/>
      <c r="BJ75" s="16"/>
      <c r="BK75" s="16"/>
      <c r="BL75" s="16"/>
    </row>
    <row r="76" spans="37:64" x14ac:dyDescent="0.25"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6"/>
      <c r="BJ76" s="16"/>
      <c r="BK76" s="16"/>
      <c r="BL76" s="16"/>
    </row>
    <row r="77" spans="37:64" x14ac:dyDescent="0.25"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5"/>
      <c r="BJ77" s="15"/>
      <c r="BK77" s="15"/>
      <c r="BL77" s="15"/>
    </row>
    <row r="78" spans="37:64" x14ac:dyDescent="0.25"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5"/>
      <c r="BJ78" s="15"/>
      <c r="BK78" s="15"/>
      <c r="BL78" s="15"/>
    </row>
    <row r="79" spans="37:64" x14ac:dyDescent="0.25">
      <c r="BI79" s="15"/>
      <c r="BJ79" s="15"/>
      <c r="BK79" s="15"/>
      <c r="BL79" s="15"/>
    </row>
    <row r="80" spans="37:64" x14ac:dyDescent="0.25"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5"/>
      <c r="BJ80" s="15"/>
      <c r="BK80" s="15"/>
      <c r="BL80" s="15"/>
    </row>
    <row r="81" spans="37:64" x14ac:dyDescent="0.25">
      <c r="AY81" s="21"/>
      <c r="AZ81" s="21"/>
      <c r="BA81" s="21"/>
      <c r="BB81" s="21"/>
      <c r="BC81" s="20"/>
      <c r="BD81" s="20"/>
      <c r="BE81" s="20"/>
      <c r="BF81" s="20"/>
      <c r="BG81" s="20"/>
      <c r="BH81" s="20"/>
      <c r="BI81" s="15"/>
      <c r="BJ81" s="15"/>
      <c r="BK81" s="15"/>
      <c r="BL81" s="15"/>
    </row>
    <row r="82" spans="37:64" x14ac:dyDescent="0.25">
      <c r="BI82" s="15"/>
      <c r="BJ82" s="15"/>
      <c r="BK82" s="15"/>
      <c r="BL82" s="15"/>
    </row>
    <row r="83" spans="37:64" x14ac:dyDescent="0.25">
      <c r="BI83" s="15"/>
      <c r="BJ83" s="15"/>
      <c r="BK83" s="15"/>
      <c r="BL83" s="15"/>
    </row>
    <row r="84" spans="37:64" x14ac:dyDescent="0.25">
      <c r="BI84" s="15"/>
      <c r="BJ84" s="15"/>
      <c r="BK84" s="15"/>
      <c r="BL84" s="15"/>
    </row>
    <row r="85" spans="37:64" x14ac:dyDescent="0.25">
      <c r="BI85" s="15"/>
      <c r="BJ85" s="15"/>
      <c r="BK85" s="15"/>
      <c r="BL85" s="15"/>
    </row>
    <row r="86" spans="37:64" x14ac:dyDescent="0.25">
      <c r="BI86" s="15"/>
      <c r="BJ86" s="15"/>
      <c r="BK86" s="15"/>
      <c r="BL86" s="15"/>
    </row>
    <row r="87" spans="37:64" x14ac:dyDescent="0.25">
      <c r="BI87" s="15"/>
      <c r="BJ87" s="15"/>
      <c r="BK87" s="15"/>
      <c r="BL87" s="15"/>
    </row>
    <row r="88" spans="37:64" x14ac:dyDescent="0.25">
      <c r="BI88" s="15"/>
      <c r="BJ88" s="15"/>
      <c r="BK88" s="15"/>
      <c r="BL88" s="15"/>
    </row>
    <row r="89" spans="37:64" x14ac:dyDescent="0.25">
      <c r="BI89" s="15"/>
      <c r="BJ89" s="15"/>
      <c r="BK89" s="15"/>
      <c r="BL89" s="15"/>
    </row>
    <row r="90" spans="37:64" x14ac:dyDescent="0.25">
      <c r="BI90" s="15"/>
      <c r="BJ90" s="15"/>
      <c r="BK90" s="15"/>
      <c r="BL90" s="15"/>
    </row>
    <row r="91" spans="37:64" x14ac:dyDescent="0.25">
      <c r="BI91" s="15"/>
      <c r="BJ91" s="15"/>
      <c r="BK91" s="15"/>
      <c r="BL91" s="15"/>
    </row>
    <row r="92" spans="37:64" x14ac:dyDescent="0.25">
      <c r="BI92" s="15"/>
      <c r="BJ92" s="15"/>
      <c r="BK92" s="15"/>
      <c r="BL92" s="15"/>
    </row>
    <row r="93" spans="37:64" x14ac:dyDescent="0.25">
      <c r="AY93" s="17"/>
      <c r="BI93" s="15"/>
      <c r="BJ93" s="15"/>
      <c r="BK93" s="15"/>
      <c r="BL93" s="15"/>
    </row>
    <row r="94" spans="37:64" x14ac:dyDescent="0.25"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17"/>
      <c r="BB94" s="12"/>
      <c r="BG94" s="12"/>
      <c r="BI94" s="43"/>
      <c r="BJ94" s="43"/>
      <c r="BK94" s="43"/>
      <c r="BL94" s="43"/>
    </row>
    <row r="95" spans="37:64" ht="15.75" x14ac:dyDescent="0.25"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39"/>
      <c r="BI95" s="16"/>
      <c r="BJ95" s="16"/>
      <c r="BK95" s="16"/>
      <c r="BL95" s="16"/>
    </row>
    <row r="96" spans="37:64" x14ac:dyDescent="0.25"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6"/>
      <c r="BJ96" s="16"/>
      <c r="BK96" s="16"/>
      <c r="BL96" s="16"/>
    </row>
    <row r="97" spans="51:64" x14ac:dyDescent="0.25"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5"/>
      <c r="BJ97" s="15"/>
      <c r="BK97" s="15"/>
      <c r="BL97" s="15"/>
    </row>
    <row r="98" spans="51:64" x14ac:dyDescent="0.25"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5"/>
      <c r="BJ98" s="15"/>
      <c r="BK98" s="15"/>
      <c r="BL98" s="15"/>
    </row>
    <row r="99" spans="51:64" x14ac:dyDescent="0.25">
      <c r="BI99" s="15"/>
      <c r="BJ99" s="15"/>
      <c r="BK99" s="15"/>
      <c r="BL99" s="15"/>
    </row>
    <row r="100" spans="51:64" x14ac:dyDescent="0.25"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5"/>
      <c r="BJ100" s="15"/>
      <c r="BK100" s="15"/>
      <c r="BL100" s="15"/>
    </row>
    <row r="101" spans="51:64" x14ac:dyDescent="0.25">
      <c r="AY101" s="21"/>
      <c r="AZ101" s="21"/>
      <c r="BA101" s="21"/>
      <c r="BB101" s="21"/>
      <c r="BC101" s="20"/>
      <c r="BD101" s="20"/>
      <c r="BE101" s="20"/>
      <c r="BF101" s="20"/>
      <c r="BG101" s="20"/>
      <c r="BH101" s="20"/>
      <c r="BI101" s="15"/>
      <c r="BJ101" s="15"/>
      <c r="BK101" s="15"/>
      <c r="BL101" s="15"/>
    </row>
    <row r="102" spans="51:64" x14ac:dyDescent="0.25">
      <c r="BI102" s="15"/>
      <c r="BJ102" s="15"/>
      <c r="BK102" s="15"/>
      <c r="BL102" s="15"/>
    </row>
    <row r="103" spans="51:64" x14ac:dyDescent="0.25">
      <c r="BI103" s="15"/>
      <c r="BJ103" s="15"/>
      <c r="BK103" s="15"/>
      <c r="BL103" s="15"/>
    </row>
    <row r="104" spans="51:64" x14ac:dyDescent="0.25">
      <c r="BI104" s="15"/>
      <c r="BJ104" s="15"/>
      <c r="BK104" s="15"/>
      <c r="BL104" s="15"/>
    </row>
    <row r="105" spans="51:64" x14ac:dyDescent="0.25">
      <c r="BI105" s="15"/>
      <c r="BJ105" s="15"/>
      <c r="BK105" s="15"/>
      <c r="BL105" s="15"/>
    </row>
    <row r="106" spans="51:64" x14ac:dyDescent="0.25">
      <c r="BI106" s="15"/>
      <c r="BJ106" s="15"/>
      <c r="BK106" s="15"/>
      <c r="BL106" s="15"/>
    </row>
    <row r="107" spans="51:64" x14ac:dyDescent="0.25">
      <c r="BI107" s="15"/>
      <c r="BJ107" s="15"/>
      <c r="BK107" s="15"/>
      <c r="BL107" s="15"/>
    </row>
    <row r="108" spans="51:64" x14ac:dyDescent="0.25">
      <c r="BI108" s="15"/>
      <c r="BJ108" s="15"/>
      <c r="BK108" s="15"/>
      <c r="BL108" s="15"/>
    </row>
    <row r="109" spans="51:64" x14ac:dyDescent="0.25">
      <c r="BI109" s="15"/>
      <c r="BJ109" s="15"/>
      <c r="BK109" s="15"/>
      <c r="BL109" s="15"/>
    </row>
    <row r="110" spans="51:64" x14ac:dyDescent="0.25">
      <c r="BI110" s="15"/>
      <c r="BJ110" s="15"/>
      <c r="BK110" s="15"/>
      <c r="BL110" s="15"/>
    </row>
    <row r="111" spans="51:64" x14ac:dyDescent="0.25">
      <c r="BI111" s="15"/>
      <c r="BJ111" s="15"/>
      <c r="BK111" s="15"/>
      <c r="BL111" s="15"/>
    </row>
    <row r="112" spans="51:64" x14ac:dyDescent="0.25">
      <c r="BI112" s="15"/>
      <c r="BJ112" s="15"/>
      <c r="BK112" s="15"/>
      <c r="BL112" s="15"/>
    </row>
    <row r="113" spans="37:64" x14ac:dyDescent="0.25">
      <c r="AY113" s="17"/>
      <c r="BI113" s="15"/>
      <c r="BJ113" s="15"/>
      <c r="BK113" s="15"/>
      <c r="BL113" s="15"/>
    </row>
    <row r="114" spans="37:64" x14ac:dyDescent="0.25"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17"/>
      <c r="BB114" s="12"/>
      <c r="BG114" s="12"/>
      <c r="BI114" s="43"/>
      <c r="BJ114" s="43"/>
      <c r="BK114" s="43"/>
      <c r="BL114" s="43"/>
    </row>
    <row r="115" spans="37:64" ht="15.75" x14ac:dyDescent="0.25"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39"/>
      <c r="BI115" s="16"/>
      <c r="BJ115" s="16"/>
      <c r="BK115" s="16"/>
      <c r="BL115" s="16"/>
    </row>
    <row r="116" spans="37:64" x14ac:dyDescent="0.25"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6"/>
      <c r="BJ116" s="16"/>
      <c r="BK116" s="16"/>
      <c r="BL116" s="16"/>
    </row>
    <row r="117" spans="37:64" x14ac:dyDescent="0.25"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5"/>
      <c r="BJ117" s="15"/>
      <c r="BK117" s="15"/>
      <c r="BL117" s="15"/>
    </row>
    <row r="118" spans="37:64" x14ac:dyDescent="0.25"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5"/>
      <c r="BJ118" s="15"/>
      <c r="BK118" s="15"/>
      <c r="BL118" s="15"/>
    </row>
    <row r="119" spans="37:64" x14ac:dyDescent="0.25">
      <c r="BI119" s="15"/>
      <c r="BJ119" s="15"/>
      <c r="BK119" s="15"/>
      <c r="BL119" s="15"/>
    </row>
    <row r="120" spans="37:64" x14ac:dyDescent="0.25"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5"/>
      <c r="BJ120" s="15"/>
      <c r="BK120" s="15"/>
      <c r="BL120" s="15"/>
    </row>
    <row r="121" spans="37:64" x14ac:dyDescent="0.25">
      <c r="AY121" s="21"/>
      <c r="AZ121" s="21"/>
      <c r="BA121" s="21"/>
      <c r="BB121" s="21"/>
      <c r="BC121" s="20"/>
      <c r="BD121" s="20"/>
      <c r="BE121" s="20"/>
      <c r="BF121" s="20"/>
      <c r="BG121" s="20"/>
      <c r="BH121" s="20"/>
      <c r="BI121" s="15"/>
      <c r="BJ121" s="15"/>
      <c r="BK121" s="15"/>
      <c r="BL121" s="15"/>
    </row>
    <row r="122" spans="37:64" x14ac:dyDescent="0.25">
      <c r="BI122" s="15"/>
      <c r="BJ122" s="15"/>
      <c r="BK122" s="15"/>
      <c r="BL122" s="15"/>
    </row>
    <row r="123" spans="37:64" x14ac:dyDescent="0.25">
      <c r="BI123" s="15"/>
      <c r="BJ123" s="15"/>
      <c r="BK123" s="15"/>
      <c r="BL123" s="15"/>
    </row>
    <row r="124" spans="37:64" x14ac:dyDescent="0.25">
      <c r="BI124" s="15"/>
      <c r="BJ124" s="15"/>
      <c r="BK124" s="15"/>
      <c r="BL124" s="15"/>
    </row>
    <row r="125" spans="37:64" x14ac:dyDescent="0.25">
      <c r="BI125" s="15"/>
      <c r="BJ125" s="15"/>
      <c r="BK125" s="15"/>
      <c r="BL125" s="15"/>
    </row>
    <row r="126" spans="37:64" x14ac:dyDescent="0.25">
      <c r="BI126" s="15"/>
      <c r="BJ126" s="15"/>
      <c r="BK126" s="15"/>
      <c r="BL126" s="15"/>
    </row>
    <row r="127" spans="37:64" x14ac:dyDescent="0.25">
      <c r="BI127" s="15"/>
      <c r="BJ127" s="15"/>
      <c r="BK127" s="15"/>
      <c r="BL127" s="15"/>
    </row>
    <row r="128" spans="37:64" x14ac:dyDescent="0.25">
      <c r="BI128" s="15"/>
      <c r="BJ128" s="15"/>
      <c r="BK128" s="15"/>
      <c r="BL128" s="15"/>
    </row>
    <row r="129" spans="37:64" x14ac:dyDescent="0.25">
      <c r="BI129" s="15"/>
      <c r="BJ129" s="15"/>
      <c r="BK129" s="15"/>
      <c r="BL129" s="15"/>
    </row>
    <row r="130" spans="37:64" x14ac:dyDescent="0.25">
      <c r="BI130" s="15"/>
      <c r="BJ130" s="15"/>
      <c r="BK130" s="15"/>
      <c r="BL130" s="15"/>
    </row>
    <row r="131" spans="37:64" x14ac:dyDescent="0.25">
      <c r="BI131" s="15"/>
      <c r="BJ131" s="15"/>
      <c r="BK131" s="15"/>
      <c r="BL131" s="15"/>
    </row>
    <row r="132" spans="37:64" x14ac:dyDescent="0.25">
      <c r="BI132" s="15"/>
      <c r="BJ132" s="15"/>
      <c r="BK132" s="15"/>
      <c r="BL132" s="15"/>
    </row>
    <row r="133" spans="37:64" x14ac:dyDescent="0.25">
      <c r="AY133" s="17"/>
      <c r="BI133" s="15"/>
      <c r="BJ133" s="15"/>
      <c r="BK133" s="15"/>
      <c r="BL133" s="15"/>
    </row>
    <row r="134" spans="37:64" x14ac:dyDescent="0.25"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17"/>
      <c r="BB134" s="12"/>
      <c r="BG134" s="12"/>
      <c r="BI134" s="43"/>
      <c r="BJ134" s="43"/>
      <c r="BK134" s="43"/>
      <c r="BL134" s="43"/>
    </row>
    <row r="135" spans="37:64" ht="15.75" x14ac:dyDescent="0.25"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39"/>
      <c r="BI135" s="16"/>
      <c r="BJ135" s="16"/>
      <c r="BK135" s="16"/>
      <c r="BL135" s="16"/>
    </row>
    <row r="136" spans="37:64" x14ac:dyDescent="0.25"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6"/>
      <c r="BJ136" s="16"/>
      <c r="BK136" s="16"/>
      <c r="BL136" s="16"/>
    </row>
    <row r="137" spans="37:64" x14ac:dyDescent="0.25"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5"/>
      <c r="BJ137" s="15"/>
      <c r="BK137" s="15"/>
      <c r="BL137" s="15"/>
    </row>
    <row r="138" spans="37:64" x14ac:dyDescent="0.25"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5"/>
      <c r="BJ138" s="15"/>
      <c r="BK138" s="15"/>
      <c r="BL138" s="15"/>
    </row>
    <row r="139" spans="37:64" x14ac:dyDescent="0.25">
      <c r="BI139" s="15"/>
      <c r="BJ139" s="15"/>
      <c r="BK139" s="15"/>
      <c r="BL139" s="15"/>
    </row>
    <row r="140" spans="37:64" x14ac:dyDescent="0.25"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5"/>
      <c r="BJ140" s="15"/>
      <c r="BK140" s="15"/>
      <c r="BL140" s="15"/>
    </row>
    <row r="141" spans="37:64" x14ac:dyDescent="0.25">
      <c r="AY141" s="21"/>
      <c r="AZ141" s="21"/>
      <c r="BA141" s="21"/>
      <c r="BB141" s="21"/>
      <c r="BC141" s="20"/>
      <c r="BD141" s="20"/>
      <c r="BE141" s="20"/>
      <c r="BF141" s="20"/>
      <c r="BG141" s="20"/>
      <c r="BH141" s="20"/>
      <c r="BI141" s="15"/>
      <c r="BJ141" s="15"/>
      <c r="BK141" s="15"/>
      <c r="BL141" s="15"/>
    </row>
    <row r="142" spans="37:64" x14ac:dyDescent="0.25">
      <c r="BI142" s="15"/>
      <c r="BJ142" s="15"/>
      <c r="BK142" s="15"/>
      <c r="BL142" s="15"/>
    </row>
    <row r="143" spans="37:64" x14ac:dyDescent="0.25">
      <c r="BI143" s="15"/>
      <c r="BJ143" s="15"/>
      <c r="BK143" s="15"/>
      <c r="BL143" s="15"/>
    </row>
    <row r="144" spans="37:64" x14ac:dyDescent="0.25">
      <c r="BI144" s="15"/>
      <c r="BJ144" s="15"/>
      <c r="BK144" s="15"/>
      <c r="BL144" s="15"/>
    </row>
    <row r="145" spans="37:64" x14ac:dyDescent="0.25">
      <c r="BI145" s="15"/>
      <c r="BJ145" s="15"/>
      <c r="BK145" s="15"/>
      <c r="BL145" s="15"/>
    </row>
    <row r="146" spans="37:64" x14ac:dyDescent="0.25">
      <c r="BI146" s="15"/>
      <c r="BJ146" s="15"/>
      <c r="BK146" s="15"/>
      <c r="BL146" s="15"/>
    </row>
    <row r="147" spans="37:64" x14ac:dyDescent="0.25">
      <c r="BI147" s="15"/>
      <c r="BJ147" s="15"/>
      <c r="BK147" s="15"/>
      <c r="BL147" s="15"/>
    </row>
    <row r="148" spans="37:64" x14ac:dyDescent="0.25">
      <c r="BI148" s="15"/>
      <c r="BJ148" s="15"/>
      <c r="BK148" s="15"/>
      <c r="BL148" s="15"/>
    </row>
    <row r="149" spans="37:64" x14ac:dyDescent="0.25">
      <c r="BI149" s="15"/>
      <c r="BJ149" s="15"/>
      <c r="BK149" s="15"/>
      <c r="BL149" s="15"/>
    </row>
    <row r="150" spans="37:64" x14ac:dyDescent="0.25">
      <c r="BI150" s="15"/>
      <c r="BJ150" s="15"/>
      <c r="BK150" s="15"/>
      <c r="BL150" s="15"/>
    </row>
    <row r="151" spans="37:64" x14ac:dyDescent="0.25">
      <c r="BI151" s="15"/>
      <c r="BJ151" s="15"/>
      <c r="BK151" s="15"/>
      <c r="BL151" s="15"/>
    </row>
    <row r="152" spans="37:64" x14ac:dyDescent="0.25">
      <c r="BI152" s="15"/>
      <c r="BJ152" s="15"/>
      <c r="BK152" s="15"/>
      <c r="BL152" s="15"/>
    </row>
    <row r="153" spans="37:64" x14ac:dyDescent="0.25">
      <c r="AY153" s="17"/>
      <c r="BI153" s="15"/>
      <c r="BJ153" s="15"/>
      <c r="BK153" s="15"/>
      <c r="BL153" s="15"/>
    </row>
    <row r="154" spans="37:64" x14ac:dyDescent="0.25"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17"/>
      <c r="BB154" s="12"/>
      <c r="BG154" s="12"/>
      <c r="BI154" s="43"/>
      <c r="BJ154" s="43"/>
      <c r="BK154" s="43"/>
      <c r="BL154" s="43"/>
    </row>
    <row r="155" spans="37:64" ht="15.75" x14ac:dyDescent="0.25"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39"/>
      <c r="BI155" s="16"/>
      <c r="BJ155" s="16"/>
      <c r="BK155" s="16"/>
      <c r="BL155" s="16"/>
    </row>
    <row r="156" spans="37:64" x14ac:dyDescent="0.25"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6"/>
      <c r="BJ156" s="16"/>
      <c r="BK156" s="16"/>
      <c r="BL156" s="16"/>
    </row>
    <row r="157" spans="37:64" x14ac:dyDescent="0.25"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5"/>
      <c r="BJ157" s="15"/>
      <c r="BK157" s="15"/>
      <c r="BL157" s="15"/>
    </row>
    <row r="158" spans="37:64" x14ac:dyDescent="0.25"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5"/>
      <c r="BJ158" s="15"/>
      <c r="BK158" s="15"/>
      <c r="BL158" s="15"/>
    </row>
    <row r="159" spans="37:64" x14ac:dyDescent="0.25">
      <c r="BI159" s="15"/>
      <c r="BJ159" s="15"/>
      <c r="BK159" s="15"/>
      <c r="BL159" s="15"/>
    </row>
    <row r="160" spans="37:64" x14ac:dyDescent="0.25"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5"/>
      <c r="BJ160" s="15"/>
      <c r="BK160" s="15"/>
      <c r="BL160" s="15"/>
    </row>
    <row r="161" spans="37:64" x14ac:dyDescent="0.25">
      <c r="AY161" s="21"/>
      <c r="AZ161" s="21"/>
      <c r="BA161" s="21"/>
      <c r="BB161" s="21"/>
      <c r="BC161" s="20"/>
      <c r="BD161" s="20"/>
      <c r="BE161" s="20"/>
      <c r="BF161" s="20"/>
      <c r="BG161" s="20"/>
      <c r="BH161" s="20"/>
      <c r="BI161" s="15"/>
      <c r="BJ161" s="15"/>
      <c r="BK161" s="15"/>
      <c r="BL161" s="15"/>
    </row>
    <row r="162" spans="37:64" x14ac:dyDescent="0.25">
      <c r="BI162" s="15"/>
      <c r="BJ162" s="15"/>
      <c r="BK162" s="15"/>
      <c r="BL162" s="15"/>
    </row>
    <row r="163" spans="37:64" x14ac:dyDescent="0.25">
      <c r="BI163" s="15"/>
      <c r="BJ163" s="15"/>
      <c r="BK163" s="15"/>
      <c r="BL163" s="15"/>
    </row>
    <row r="164" spans="37:64" x14ac:dyDescent="0.25">
      <c r="BI164" s="15"/>
      <c r="BJ164" s="15"/>
      <c r="BK164" s="15"/>
      <c r="BL164" s="15"/>
    </row>
    <row r="165" spans="37:64" x14ac:dyDescent="0.25">
      <c r="BI165" s="15"/>
      <c r="BJ165" s="15"/>
      <c r="BK165" s="15"/>
      <c r="BL165" s="15"/>
    </row>
    <row r="166" spans="37:64" x14ac:dyDescent="0.25">
      <c r="BI166" s="15"/>
      <c r="BJ166" s="15"/>
      <c r="BK166" s="15"/>
      <c r="BL166" s="15"/>
    </row>
    <row r="167" spans="37:64" x14ac:dyDescent="0.25">
      <c r="BI167" s="15"/>
      <c r="BJ167" s="15"/>
      <c r="BK167" s="15"/>
      <c r="BL167" s="15"/>
    </row>
    <row r="168" spans="37:64" x14ac:dyDescent="0.25">
      <c r="BI168" s="15"/>
      <c r="BJ168" s="15"/>
      <c r="BK168" s="15"/>
      <c r="BL168" s="15"/>
    </row>
    <row r="169" spans="37:64" x14ac:dyDescent="0.25">
      <c r="BI169" s="15"/>
      <c r="BJ169" s="15"/>
      <c r="BK169" s="15"/>
      <c r="BL169" s="15"/>
    </row>
    <row r="170" spans="37:64" x14ac:dyDescent="0.25">
      <c r="BI170" s="15"/>
      <c r="BJ170" s="15"/>
      <c r="BK170" s="15"/>
      <c r="BL170" s="15"/>
    </row>
    <row r="171" spans="37:64" x14ac:dyDescent="0.25">
      <c r="BI171" s="15"/>
      <c r="BJ171" s="15"/>
      <c r="BK171" s="15"/>
      <c r="BL171" s="15"/>
    </row>
    <row r="172" spans="37:64" x14ac:dyDescent="0.25">
      <c r="BI172" s="15"/>
      <c r="BJ172" s="15"/>
      <c r="BK172" s="15"/>
      <c r="BL172" s="15"/>
    </row>
    <row r="173" spans="37:64" x14ac:dyDescent="0.25">
      <c r="AY173" s="17"/>
      <c r="BI173" s="15"/>
      <c r="BJ173" s="15"/>
      <c r="BK173" s="15"/>
      <c r="BL173" s="15"/>
    </row>
    <row r="174" spans="37:64" x14ac:dyDescent="0.25"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17"/>
      <c r="BB174" s="12"/>
      <c r="BG174" s="12"/>
      <c r="BI174" s="43"/>
      <c r="BJ174" s="43"/>
      <c r="BK174" s="43"/>
      <c r="BL174" s="43"/>
    </row>
    <row r="175" spans="37:64" ht="15.75" x14ac:dyDescent="0.25"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39"/>
      <c r="BI175" s="16"/>
      <c r="BJ175" s="16"/>
      <c r="BK175" s="16"/>
      <c r="BL175" s="16"/>
    </row>
    <row r="176" spans="37:64" x14ac:dyDescent="0.25"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6"/>
      <c r="BJ176" s="16"/>
      <c r="BK176" s="16"/>
      <c r="BL176" s="16"/>
    </row>
    <row r="177" spans="51:64" x14ac:dyDescent="0.25"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5"/>
      <c r="BJ177" s="15"/>
      <c r="BK177" s="15"/>
      <c r="BL177" s="15"/>
    </row>
    <row r="178" spans="51:64" x14ac:dyDescent="0.25"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5"/>
      <c r="BJ178" s="15"/>
      <c r="BK178" s="15"/>
      <c r="BL178" s="15"/>
    </row>
    <row r="179" spans="51:64" x14ac:dyDescent="0.25">
      <c r="BI179" s="15"/>
      <c r="BJ179" s="15"/>
      <c r="BK179" s="15"/>
      <c r="BL179" s="15"/>
    </row>
    <row r="180" spans="51:64" x14ac:dyDescent="0.25"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5"/>
      <c r="BJ180" s="15"/>
      <c r="BK180" s="15"/>
      <c r="BL180" s="15"/>
    </row>
    <row r="181" spans="51:64" x14ac:dyDescent="0.25">
      <c r="AY181" s="21"/>
      <c r="AZ181" s="21"/>
      <c r="BA181" s="21"/>
      <c r="BB181" s="21"/>
      <c r="BC181" s="20"/>
      <c r="BD181" s="20"/>
      <c r="BE181" s="20"/>
      <c r="BF181" s="20"/>
      <c r="BG181" s="20"/>
      <c r="BH181" s="20"/>
      <c r="BI181" s="15"/>
      <c r="BJ181" s="15"/>
      <c r="BK181" s="15"/>
      <c r="BL181" s="15"/>
    </row>
    <row r="182" spans="51:64" x14ac:dyDescent="0.25">
      <c r="BI182" s="15"/>
      <c r="BJ182" s="15"/>
      <c r="BK182" s="15"/>
      <c r="BL182" s="15"/>
    </row>
    <row r="183" spans="51:64" x14ac:dyDescent="0.25">
      <c r="BI183" s="15"/>
      <c r="BJ183" s="15"/>
      <c r="BK183" s="15"/>
      <c r="BL183" s="15"/>
    </row>
    <row r="184" spans="51:64" x14ac:dyDescent="0.25">
      <c r="BI184" s="15"/>
      <c r="BJ184" s="15"/>
      <c r="BK184" s="15"/>
      <c r="BL184" s="15"/>
    </row>
    <row r="185" spans="51:64" x14ac:dyDescent="0.25">
      <c r="BI185" s="15"/>
      <c r="BJ185" s="15"/>
      <c r="BK185" s="15"/>
      <c r="BL185" s="15"/>
    </row>
    <row r="186" spans="51:64" x14ac:dyDescent="0.25">
      <c r="BI186" s="15"/>
      <c r="BJ186" s="15"/>
      <c r="BK186" s="15"/>
      <c r="BL186" s="15"/>
    </row>
    <row r="187" spans="51:64" x14ac:dyDescent="0.25">
      <c r="BI187" s="15"/>
      <c r="BJ187" s="15"/>
      <c r="BK187" s="15"/>
      <c r="BL187" s="15"/>
    </row>
    <row r="188" spans="51:64" x14ac:dyDescent="0.25">
      <c r="BI188" s="15"/>
      <c r="BJ188" s="15"/>
      <c r="BK188" s="15"/>
      <c r="BL188" s="15"/>
    </row>
    <row r="189" spans="51:64" x14ac:dyDescent="0.25">
      <c r="BI189" s="15"/>
      <c r="BJ189" s="15"/>
      <c r="BK189" s="15"/>
      <c r="BL189" s="15"/>
    </row>
    <row r="190" spans="51:64" x14ac:dyDescent="0.25">
      <c r="BI190" s="15"/>
      <c r="BJ190" s="15"/>
      <c r="BK190" s="15"/>
      <c r="BL190" s="15"/>
    </row>
    <row r="191" spans="51:64" x14ac:dyDescent="0.25">
      <c r="BI191" s="15"/>
      <c r="BJ191" s="15"/>
      <c r="BK191" s="15"/>
      <c r="BL191" s="15"/>
    </row>
    <row r="192" spans="51:64" x14ac:dyDescent="0.25">
      <c r="BI192" s="15"/>
      <c r="BJ192" s="15"/>
      <c r="BK192" s="15"/>
      <c r="BL192" s="15"/>
    </row>
    <row r="193" spans="37:64" x14ac:dyDescent="0.25">
      <c r="AY193" s="17"/>
      <c r="BI193" s="15"/>
      <c r="BJ193" s="15"/>
      <c r="BK193" s="15"/>
      <c r="BL193" s="15"/>
    </row>
    <row r="194" spans="37:64" x14ac:dyDescent="0.25"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17"/>
      <c r="BB194" s="12"/>
      <c r="BG194" s="12"/>
      <c r="BI194" s="43"/>
      <c r="BJ194" s="43"/>
      <c r="BK194" s="43"/>
      <c r="BL194" s="43"/>
    </row>
    <row r="195" spans="37:64" ht="15.75" x14ac:dyDescent="0.25"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39"/>
      <c r="BI195" s="16"/>
      <c r="BJ195" s="16"/>
      <c r="BK195" s="16"/>
      <c r="BL195" s="16"/>
    </row>
    <row r="196" spans="37:64" x14ac:dyDescent="0.25"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6"/>
      <c r="BJ196" s="16"/>
      <c r="BK196" s="16"/>
      <c r="BL196" s="16"/>
    </row>
    <row r="197" spans="37:64" x14ac:dyDescent="0.25"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5"/>
      <c r="BJ197" s="15"/>
      <c r="BK197" s="15"/>
      <c r="BL197" s="15"/>
    </row>
  </sheetData>
  <mergeCells count="57">
    <mergeCell ref="A1:BO1"/>
    <mergeCell ref="A2:A4"/>
    <mergeCell ref="BJ4:BO4"/>
    <mergeCell ref="BF3:BG3"/>
    <mergeCell ref="B2:B4"/>
    <mergeCell ref="C2:C4"/>
    <mergeCell ref="H3:H4"/>
    <mergeCell ref="BE3:BE4"/>
    <mergeCell ref="D3:E3"/>
    <mergeCell ref="F3:G3"/>
    <mergeCell ref="O2:S2"/>
    <mergeCell ref="O3:P3"/>
    <mergeCell ref="N3:N4"/>
    <mergeCell ref="AD3:AF3"/>
    <mergeCell ref="AG3:AI3"/>
    <mergeCell ref="AD2:AJ2"/>
    <mergeCell ref="AK2:AQ2"/>
    <mergeCell ref="AQ3:AQ4"/>
    <mergeCell ref="AK3:AM3"/>
    <mergeCell ref="AN3:AP3"/>
    <mergeCell ref="BB3:BD3"/>
    <mergeCell ref="AY3:BA3"/>
    <mergeCell ref="AR2:AX2"/>
    <mergeCell ref="AX3:AX4"/>
    <mergeCell ref="CH2:CL2"/>
    <mergeCell ref="BP3:BS3"/>
    <mergeCell ref="AY2:BS2"/>
    <mergeCell ref="AU3:AV3"/>
    <mergeCell ref="CM3:CM4"/>
    <mergeCell ref="BT2:CF2"/>
    <mergeCell ref="CF3:CF4"/>
    <mergeCell ref="BH3:BI3"/>
    <mergeCell ref="BT3:BV3"/>
    <mergeCell ref="BW3:BY3"/>
    <mergeCell ref="BZ3:CB3"/>
    <mergeCell ref="CC3:CE3"/>
    <mergeCell ref="AJ3:AJ4"/>
    <mergeCell ref="CH3:CI3"/>
    <mergeCell ref="CJ3:CK3"/>
    <mergeCell ref="CL3:CL4"/>
    <mergeCell ref="AR3:AS3"/>
    <mergeCell ref="D54:H54"/>
    <mergeCell ref="D2:H2"/>
    <mergeCell ref="Y2:AC2"/>
    <mergeCell ref="Y3:Z3"/>
    <mergeCell ref="AA3:AB3"/>
    <mergeCell ref="AC3:AC4"/>
    <mergeCell ref="Q3:R3"/>
    <mergeCell ref="S3:S4"/>
    <mergeCell ref="T2:X2"/>
    <mergeCell ref="T3:U3"/>
    <mergeCell ref="V3:W3"/>
    <mergeCell ref="X3:X4"/>
    <mergeCell ref="I2:I4"/>
    <mergeCell ref="J2:N2"/>
    <mergeCell ref="J3:K3"/>
    <mergeCell ref="L3:M3"/>
  </mergeCells>
  <pageMargins left="0.43307086614173229" right="0.23622047244094491" top="0.74803149606299213" bottom="0.74803149606299213" header="0.31496062992125984" footer="0.31496062992125984"/>
  <pageSetup paperSize="8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БЫКОВСКАЯ СВЕТЛАНА ВИКТОРОВНА</dc:creator>
  <cp:lastModifiedBy>User</cp:lastModifiedBy>
  <cp:lastPrinted>2019-02-19T06:55:52Z</cp:lastPrinted>
  <dcterms:created xsi:type="dcterms:W3CDTF">2018-02-21T07:47:39Z</dcterms:created>
  <dcterms:modified xsi:type="dcterms:W3CDTF">2019-09-19T16:35:39Z</dcterms:modified>
</cp:coreProperties>
</file>